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2" windowHeight="8952" firstSheet="1" activeTab="2"/>
  </bookViews>
  <sheets>
    <sheet name="1. Krycí list výkaz výmer" sheetId="1" r:id="rId1"/>
    <sheet name="1. Rekapitulácia výkaz výmer" sheetId="2" r:id="rId2"/>
    <sheet name="Výkaz výmer" sheetId="3" r:id="rId3"/>
    <sheet name="List1" sheetId="4" r:id="rId4"/>
  </sheets>
  <definedNames>
    <definedName name="_xlnm.Print_Titles" localSheetId="0">'1. Krycí list výkaz výmer'!$1:$3</definedName>
    <definedName name="_xlnm.Print_Titles" localSheetId="1">'1. Rekapitulácia výkaz výmer'!$10:$12</definedName>
    <definedName name="_xlnm.Print_Titles" localSheetId="2">'Výkaz výmer'!$1:$12</definedName>
  </definedNames>
  <calcPr fullCalcOnLoad="1"/>
</workbook>
</file>

<file path=xl/sharedStrings.xml><?xml version="1.0" encoding="utf-8"?>
<sst xmlns="http://schemas.openxmlformats.org/spreadsheetml/2006/main" count="971" uniqueCount="646">
  <si>
    <t>VÝKAZ  VÝMER</t>
  </si>
  <si>
    <t>Názov stavby</t>
  </si>
  <si>
    <t>Zastrešenie zariadenia na zhodnocovanie odpadov</t>
  </si>
  <si>
    <t>JKSO</t>
  </si>
  <si>
    <t>Názov objektu</t>
  </si>
  <si>
    <t>SO 377 - Kalové polia   D.1.1 Stavebno technické konštrukcie</t>
  </si>
  <si>
    <t>EČO</t>
  </si>
  <si>
    <t xml:space="preserve">   </t>
  </si>
  <si>
    <t>Miesto</t>
  </si>
  <si>
    <t>Slovenská Ľupča</t>
  </si>
  <si>
    <t>IČO</t>
  </si>
  <si>
    <t>IČ DPH</t>
  </si>
  <si>
    <t>Objednávateľ</t>
  </si>
  <si>
    <t xml:space="preserve">ČOV a.s. Slovenská Ľupča ,Slovenská Ľupča č.566   </t>
  </si>
  <si>
    <t>Projektant</t>
  </si>
  <si>
    <t xml:space="preserve">KLIMATI projekt s.r.o.   </t>
  </si>
  <si>
    <t>Zhotoviteľ</t>
  </si>
  <si>
    <t>Spracoval</t>
  </si>
  <si>
    <t>Kolesárová</t>
  </si>
  <si>
    <t>Rozpočet číslo</t>
  </si>
  <si>
    <t>Dňa</t>
  </si>
  <si>
    <t>CPV</t>
  </si>
  <si>
    <t>25.01.2021</t>
  </si>
  <si>
    <t>CPA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</si>
  <si>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</si>
  <si>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</si>
  <si>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</si>
  <si>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</si>
  <si>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</si>
  <si>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</si>
  <si>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</si>
  <si>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</si>
  <si>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</si>
  <si>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</si>
  <si>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</si>
  <si>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</si>
  <si>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</si>
  <si>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</si>
  <si>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</si>
  <si>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</si>
  <si>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</si>
  <si>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</si>
  <si>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</si>
  <si>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</si>
  <si>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</si>
  <si>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</si>
  <si>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</si>
  <si>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</si>
  <si>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</si>
  <si>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</si>
  <si>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</si>
  <si>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Mimostav.doprava   </t>
  </si>
  <si>
    <t>3</t>
  </si>
  <si>
    <t>PSV</t>
  </si>
  <si>
    <t>10</t>
  </si>
  <si>
    <t>Kultúrna pamiatka</t>
  </si>
  <si>
    <t>15</t>
  </si>
  <si>
    <t xml:space="preserve">Územné vplyvy   </t>
  </si>
  <si>
    <t>4</t>
  </si>
  <si>
    <t>11</t>
  </si>
  <si>
    <t>16</t>
  </si>
  <si>
    <t xml:space="preserve">Prevádzkové vplyvy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</si>
  <si>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</si>
  <si>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</si>
  <si>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</si>
  <si>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</si>
  <si>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</si>
  <si>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</si>
  <si>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</si>
  <si>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</si>
  <si>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</si>
  <si>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</si>
  <si>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</si>
  <si>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</si>
  <si>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</si>
  <si>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</si>
  <si>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</si>
  <si>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</si>
  <si>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</si>
  <si>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</si>
  <si>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</si>
  <si>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</si>
  <si>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</si>
  <si>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</si>
  <si>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</si>
  <si>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</si>
  <si>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</si>
  <si>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</si>
  <si>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</si>
  <si>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</si>
  <si>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</si>
  <si>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</si>
  <si>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</si>
  <si>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</si>
  <si>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</si>
  <si>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</si>
  <si>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</si>
  <si>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</si>
  <si>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</si>
  <si>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</si>
  <si>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 xml:space="preserve">Celkom   </t>
  </si>
  <si>
    <t xml:space="preserve">Montáž oceľových konštrukcií   </t>
  </si>
  <si>
    <t>43-M</t>
  </si>
  <si>
    <t xml:space="preserve">Práce a dodávky M   </t>
  </si>
  <si>
    <t>M</t>
  </si>
  <si>
    <t xml:space="preserve">Nátery   </t>
  </si>
  <si>
    <t>783</t>
  </si>
  <si>
    <t xml:space="preserve">Konštrukcie doplnkové kovové   </t>
  </si>
  <si>
    <t>767</t>
  </si>
  <si>
    <t xml:space="preserve">Konštrukcie klampiarske   </t>
  </si>
  <si>
    <t>764</t>
  </si>
  <si>
    <t xml:space="preserve">Zdravotechnika - vnútorný vodovod   </t>
  </si>
  <si>
    <t>722</t>
  </si>
  <si>
    <t xml:space="preserve">Izolácie proti vode a vlhkosti   </t>
  </si>
  <si>
    <t>711</t>
  </si>
  <si>
    <t xml:space="preserve">Práce a dodávky PSV   </t>
  </si>
  <si>
    <t xml:space="preserve">Presun hmôt HSV   </t>
  </si>
  <si>
    <t>99</t>
  </si>
  <si>
    <t xml:space="preserve">Ostatné konštrukcie a práce-búranie   </t>
  </si>
  <si>
    <t xml:space="preserve">Úpravy povrchov, podlahy, osadenie   </t>
  </si>
  <si>
    <t xml:space="preserve">Zvislé a kompletné konštrukcie   </t>
  </si>
  <si>
    <t xml:space="preserve">Zakladanie   </t>
  </si>
  <si>
    <t xml:space="preserve">Zemné práce   </t>
  </si>
  <si>
    <t xml:space="preserve">Práce a dodávky HSV   </t>
  </si>
  <si>
    <t>Suť celkom</t>
  </si>
  <si>
    <t>Hmotnosť celkom</t>
  </si>
  <si>
    <t>Cena celkom</t>
  </si>
  <si>
    <t>Dodávka</t>
  </si>
  <si>
    <t>Popis</t>
  </si>
  <si>
    <t>Kód</t>
  </si>
  <si>
    <t>REKAPITULÁCIA ROZPOČTU</t>
  </si>
  <si>
    <t>kg</t>
  </si>
  <si>
    <t xml:space="preserve">Dodavateľská dokumentácia oceľovej konštrukcie   </t>
  </si>
  <si>
    <t>430001001</t>
  </si>
  <si>
    <t xml:space="preserve">M+D Oceľová konštrukcia - podľa výpisu oceľovej konštrukcie a spojovacieho materiálu   </t>
  </si>
  <si>
    <t>430000000</t>
  </si>
  <si>
    <t xml:space="preserve">"oceľová konštrukcia "  3280,00   </t>
  </si>
  <si>
    <t>m2</t>
  </si>
  <si>
    <t xml:space="preserve">Ostatné práce odmastenie chemickými rozpúšťadlami   </t>
  </si>
  <si>
    <t>783903811</t>
  </si>
  <si>
    <t xml:space="preserve">Nátery oceľ.konštr. syntetické na vzduchu schnúce -  vrchnýr náter REMOPLAST  UVC  PL  HS  ES 80 mikron DFT   </t>
  </si>
  <si>
    <t>783122002</t>
  </si>
  <si>
    <t xml:space="preserve">Nátery oceľ.konštr. syntetické na vzduchu schnúce -  medzináter náter REMOPLAST  MSR  ULTRA IC 140 mikron DFT   </t>
  </si>
  <si>
    <t>783122001</t>
  </si>
  <si>
    <t xml:space="preserve">Nátery oceľ.konštr. syntetické na vzduchu schnúce základný náter REMOPLAST  MSR  ULTRAPRIMER  140 mikron DFT   </t>
  </si>
  <si>
    <t>783122000</t>
  </si>
  <si>
    <t>t</t>
  </si>
  <si>
    <t xml:space="preserve">Presun hmôt pre kovové stavebné doplnkové konštrukcie v objektoch výšky nad 6 do 12 m   </t>
  </si>
  <si>
    <t>998767102</t>
  </si>
  <si>
    <t xml:space="preserve">Súčet   </t>
  </si>
  <si>
    <t xml:space="preserve">"ozn.s3" 1,085*2,40*124   </t>
  </si>
  <si>
    <t xml:space="preserve">"ozn.s2" 1,085*3,45*32   </t>
  </si>
  <si>
    <t xml:space="preserve">"ozn.s1" 1,085*4,15*21   </t>
  </si>
  <si>
    <t xml:space="preserve">M+D Stenový tapézový plech obojstrane povrchovo upravený hr.0,7 mm výška vlny 50 mm   </t>
  </si>
  <si>
    <t>767131114</t>
  </si>
  <si>
    <t xml:space="preserve">Presun hmôt pre konštrukcie klampiarske v objektoch výšky nad 6 do 12 m   </t>
  </si>
  <si>
    <t>998764102</t>
  </si>
  <si>
    <t xml:space="preserve">"ozn.4/K"   205,104   </t>
  </si>
  <si>
    <t>m</t>
  </si>
  <si>
    <t xml:space="preserve">Oplechovanie povrchovoupravovaným plechom - spodná zakladacia okapnica stenového plechu rš. 180 mm   </t>
  </si>
  <si>
    <t>764721113</t>
  </si>
  <si>
    <t xml:space="preserve">"ozn.2/K"   62,00   </t>
  </si>
  <si>
    <t xml:space="preserve">Oplechovanie povrchovo upravovaným  plechom - oplechovanie styku strešného a stenového plechu v štíte rš.725 mm   </t>
  </si>
  <si>
    <t>764171884</t>
  </si>
  <si>
    <t xml:space="preserve">"ozn.1/K"  72,00   </t>
  </si>
  <si>
    <t xml:space="preserve">Oplechovanie trapézový systém - hrebene z hrebenáčov s vetracím pásom, sklon strechy do 30° rš.640 mm   </t>
  </si>
  <si>
    <t>764171733</t>
  </si>
  <si>
    <t xml:space="preserve">"ozn.3/K"   12,00   </t>
  </si>
  <si>
    <t xml:space="preserve">Oplechovanie z povrchovo upravovaným plechom - oplechovanie v rohovom styku stenových plechov  rš. 538 mm   </t>
  </si>
  <si>
    <t>764171479</t>
  </si>
  <si>
    <t xml:space="preserve">"ozn.5/K"    62,00   </t>
  </si>
  <si>
    <t xml:space="preserve">Oplechovanie  povrchovo upravovaným plechom - oplechovanie styku strešného a stenového plechu rš. 400 mm   </t>
  </si>
  <si>
    <t>764171477</t>
  </si>
  <si>
    <t xml:space="preserve">"ozn.t2"  0,98*7,40*132   </t>
  </si>
  <si>
    <t xml:space="preserve">"ozn.t1"  0,98*5,70*132   </t>
  </si>
  <si>
    <t>764171000</t>
  </si>
  <si>
    <t xml:space="preserve">Presun hmôt pre vnútorný vodovod v objektoch výšky nad 6 do 12 m   </t>
  </si>
  <si>
    <t>998722102</t>
  </si>
  <si>
    <t>ks</t>
  </si>
  <si>
    <t xml:space="preserve">Dodávka : Prenosný hasiaci prístroj práškový P6Če 6 kg, 21A   </t>
  </si>
  <si>
    <t>449170000900</t>
  </si>
  <si>
    <t xml:space="preserve">Montáž hasiaceho prístroja na oceľovú konštrukciu   </t>
  </si>
  <si>
    <t>722250180</t>
  </si>
  <si>
    <t xml:space="preserve">Presun hmôt pre izoláciu proti vode v objektoch výšky nad 6 do 12 m   </t>
  </si>
  <si>
    <t>998711102</t>
  </si>
  <si>
    <t xml:space="preserve">"zvislá"  (25,00+59,90)*2*2*1,00*2*1,20   </t>
  </si>
  <si>
    <t xml:space="preserve">Dodávka : Geotextília netkaná polypropylénová GEOTEX  SECUTEX  R501 (500g/m2)   </t>
  </si>
  <si>
    <t>693110001401</t>
  </si>
  <si>
    <t xml:space="preserve">"zvislá"  (25,00+59,90)*2*2*1,00*2   </t>
  </si>
  <si>
    <t xml:space="preserve">Zhotovenie ochrannej vrstvy izolácie z textílie na ploche zvislej, pre izolácie proti zemnej vlhkosti, podpovrchovej a tlakovej vode   </t>
  </si>
  <si>
    <t>711491272</t>
  </si>
  <si>
    <t xml:space="preserve">"vodorovná"  25,00*59,90*2*1,15   </t>
  </si>
  <si>
    <t xml:space="preserve">"vodorovná"  25,00*59,90*2   </t>
  </si>
  <si>
    <t xml:space="preserve">Zhotovenie ochrannej vrstvy izolácie z textílie na ploche vodorovnej, pre izolácie proti zemnej vlhkosti, podpovrchovej a tlakovej vode   </t>
  </si>
  <si>
    <t>711491172</t>
  </si>
  <si>
    <t xml:space="preserve">"zvislá"  (25,00+59,90)*2*2*1,00*1,20   </t>
  </si>
  <si>
    <t xml:space="preserve">Dodávka : HDPE  Fólia CARBOFOL   hr.1,5 mm   </t>
  </si>
  <si>
    <t>283230004301</t>
  </si>
  <si>
    <t xml:space="preserve">"zvislá"  (25,00+59,90)*2*2*1,00   </t>
  </si>
  <si>
    <t xml:space="preserve">Zhotovenie izolácie proti tlakovej vode PVC fóliou položenou voľne na ploche zvislej so zvarením spoju   </t>
  </si>
  <si>
    <t>711472051</t>
  </si>
  <si>
    <t xml:space="preserve">"vodorovná"  25,00*59,90*1,15   </t>
  </si>
  <si>
    <t xml:space="preserve">"vodorovná"  25,00*59,90   </t>
  </si>
  <si>
    <t xml:space="preserve">Zhotovenie izolácie proti tlakovej vode PVC fóliou položenou voľne na vodorovnej ploche so zvarením spoju   </t>
  </si>
  <si>
    <t>711471051</t>
  </si>
  <si>
    <t xml:space="preserve">Presun hmôt pre budovy (801, 803, 812), zvislá konštr. z tehál, tvárnic, z kovu výšky do 12 m   </t>
  </si>
  <si>
    <t>998011002</t>
  </si>
  <si>
    <t xml:space="preserve">Poplatok za skladovanie - iné odpady zo stavieb a demolácií (17 09), ostatné   </t>
  </si>
  <si>
    <t>979089612</t>
  </si>
  <si>
    <t xml:space="preserve">Vnútrostavenisková doprava sutiny a vybúraných hmôt za každých ďalších 5 m   </t>
  </si>
  <si>
    <t>979082121</t>
  </si>
  <si>
    <t xml:space="preserve">Vnútrostavenisková doprava sutiny a vybúraných hmôt do 10 m   </t>
  </si>
  <si>
    <t>979082111</t>
  </si>
  <si>
    <t xml:space="preserve">Odvoz sutiny a vybúraných hmôt na skládku za každý ďalší 1 km   </t>
  </si>
  <si>
    <t>979081121</t>
  </si>
  <si>
    <t xml:space="preserve">Odvoz sutiny a vybúraných hmôt na skládku do 1 km   </t>
  </si>
  <si>
    <t>979081111</t>
  </si>
  <si>
    <t xml:space="preserve">"ZPs6"    6,580*0,55*0,15*2   </t>
  </si>
  <si>
    <t xml:space="preserve">"ZPs5"    7,025*0,55*0,15*4   </t>
  </si>
  <si>
    <t xml:space="preserve">"ZPs4"    8,000*0,55*0,15*2   </t>
  </si>
  <si>
    <t xml:space="preserve">"ZPs3"    3,825*0,55*0,15*4   </t>
  </si>
  <si>
    <t xml:space="preserve">"ZPs2"    3,975*0,55*0,15*8   </t>
  </si>
  <si>
    <t xml:space="preserve">"ZPs1"    4,325*0,55*0,15*4   </t>
  </si>
  <si>
    <t xml:space="preserve">pre základové pásy   </t>
  </si>
  <si>
    <t xml:space="preserve">"ZP3"     2,50*2,50*0,15*4   </t>
  </si>
  <si>
    <t xml:space="preserve">"ZP2"     2,20*2,20*0,15*12   </t>
  </si>
  <si>
    <t xml:space="preserve">"ZP1"     1,50*1,50*0,15*8   </t>
  </si>
  <si>
    <t xml:space="preserve">pre pätky   </t>
  </si>
  <si>
    <t xml:space="preserve">pre hr.podlahy 250mm (150+100mm)   </t>
  </si>
  <si>
    <t>m3</t>
  </si>
  <si>
    <t xml:space="preserve">Búranie mazanín betón s poterom hr. 150 mm,  plochy nad 4 m2 -2,20000t   </t>
  </si>
  <si>
    <t>965043441</t>
  </si>
  <si>
    <t xml:space="preserve">"ZPs6"    6,580*0,55*0,10*2   </t>
  </si>
  <si>
    <t xml:space="preserve">"ZPs5"    7,025*0,55*0,10*4   </t>
  </si>
  <si>
    <t xml:space="preserve">"ZPs4"    8,000*0,55*0,10*2   </t>
  </si>
  <si>
    <t xml:space="preserve">"ZPs3"    3,825*0,55*0,10*4   </t>
  </si>
  <si>
    <t xml:space="preserve">"ZPs2"    3,975*0,55*0,10*8   </t>
  </si>
  <si>
    <t xml:space="preserve">"ZPs1"    4,325*0,55*0,10*4   </t>
  </si>
  <si>
    <t xml:space="preserve">"ZP3"     2,50*2,50*0,10*4   </t>
  </si>
  <si>
    <t xml:space="preserve">"ZP2"     2,20*2,20*0,10*12   </t>
  </si>
  <si>
    <t xml:space="preserve">"ZP1"     1,50*1,50*0,10*8   </t>
  </si>
  <si>
    <t xml:space="preserve">Búranie mazanín,betón s poterom hr.do 100 mm, plochy nad 4 m2  -2,20000t   </t>
  </si>
  <si>
    <t>965043341</t>
  </si>
  <si>
    <t xml:space="preserve">"ozn.21/Z"    120,00   </t>
  </si>
  <si>
    <t xml:space="preserve">"ozn.20/Z "   461,40   </t>
  </si>
  <si>
    <t>132310002201</t>
  </si>
  <si>
    <t xml:space="preserve">"ozn.21/Z"   4,00   </t>
  </si>
  <si>
    <t xml:space="preserve">"ozn.20/Z"   2,00   </t>
  </si>
  <si>
    <t xml:space="preserve">Osadenie drobných kovových predmetov do betónu pred zabetónovaním, hmotnosti 5-15 kg/kus (bez dodávky)   </t>
  </si>
  <si>
    <t>953943123</t>
  </si>
  <si>
    <t xml:space="preserve">24,00*58,90   </t>
  </si>
  <si>
    <t xml:space="preserve">Vyčistenie budov po realizácii pri výške podlaží nad 4 m   </t>
  </si>
  <si>
    <t>952901114</t>
  </si>
  <si>
    <t>deň</t>
  </si>
  <si>
    <t xml:space="preserve">Pohyblivá pracovná plošina, dľžky nad 1,20 do 6,00 m   </t>
  </si>
  <si>
    <t>945941201</t>
  </si>
  <si>
    <t xml:space="preserve">Otryskanie oceľovej konštrukcie pieskom na stupeň čistoty Sa 2,5   </t>
  </si>
  <si>
    <t>938571031</t>
  </si>
  <si>
    <t xml:space="preserve">"ozn.20/Z"  9,70*2*0,25   </t>
  </si>
  <si>
    <t xml:space="preserve">Vložky do dilatačných škár zvislé, z polystyrénovej dosky hr. 25 mm   </t>
  </si>
  <si>
    <t>931961115</t>
  </si>
  <si>
    <t xml:space="preserve">"ZPs6"    (6,580+0,55)*2*2   </t>
  </si>
  <si>
    <t xml:space="preserve">"ZPs5"    (7,025+0,55)*2*4   </t>
  </si>
  <si>
    <t xml:space="preserve">"ZPs4"    (8,000+0,55)*2*2   </t>
  </si>
  <si>
    <t xml:space="preserve">"ZPs3"    (3,825+0,55)*2*4   </t>
  </si>
  <si>
    <t xml:space="preserve">"ZPs2"    (3,975*0,55)*2*8   </t>
  </si>
  <si>
    <t xml:space="preserve">"ZPs1"    (4,325+0,55)*2*4   </t>
  </si>
  <si>
    <t xml:space="preserve">"ZP3"     (2,50+2,50)*2*4   </t>
  </si>
  <si>
    <t xml:space="preserve">"ZP2"     (2,20+2,20)*2*12   </t>
  </si>
  <si>
    <t xml:space="preserve">"ZP1"     (1,50+1,50)*2*8   </t>
  </si>
  <si>
    <t xml:space="preserve">Rezanie existujúceho betónového krytu alebo podkladu hĺbky nad 200 do 250 mm   </t>
  </si>
  <si>
    <t>919735125</t>
  </si>
  <si>
    <t xml:space="preserve">24,00*8   </t>
  </si>
  <si>
    <t xml:space="preserve">"ozn.20/Z"  9,70*2   </t>
  </si>
  <si>
    <t xml:space="preserve">Dilatačné škáry s vyplnením škár asfaltovou zálievkou   </t>
  </si>
  <si>
    <t>919721211</t>
  </si>
  <si>
    <t xml:space="preserve">Rezanie dilatačných škár v čiastočne zatvrdnutej betónovej mazanine alebo poteru hĺbky nad 50 do 80 mm, šírky nad 10 do 20 mm   </t>
  </si>
  <si>
    <t>634920033</t>
  </si>
  <si>
    <t xml:space="preserve">25,00*59,90*0,14   </t>
  </si>
  <si>
    <t xml:space="preserve">Násyp zo štrkopiesku 0-8 (pre spevnenie podkladu)   </t>
  </si>
  <si>
    <t>631571003</t>
  </si>
  <si>
    <t xml:space="preserve">9,70*2   </t>
  </si>
  <si>
    <t xml:space="preserve">Penetračný náter dilatačných škár   </t>
  </si>
  <si>
    <t>627661111</t>
  </si>
  <si>
    <t xml:space="preserve">"vč.D2-377-54"   867,06*0,001   </t>
  </si>
  <si>
    <t xml:space="preserve">Výstuž komplet. konstr. z ocele 10505   </t>
  </si>
  <si>
    <t>380361006</t>
  </si>
  <si>
    <t xml:space="preserve">Debnenie komplet. konštruk. z bet. vodostav. plôch rovinných odstránenie   </t>
  </si>
  <si>
    <t>380356242</t>
  </si>
  <si>
    <t xml:space="preserve">"ozn.ST1B, ST2B, ST3B "   (24,40+59,30)*2*1,00   </t>
  </si>
  <si>
    <t xml:space="preserve">"ozn.ST1A, ST2A, ST3A "  (24,40+59,30)*2*1,25   </t>
  </si>
  <si>
    <t xml:space="preserve">"ozn.ST1A, ST2A, ST3A "  (25,00+59,90)*2*1,25   </t>
  </si>
  <si>
    <t xml:space="preserve">Debnenie komplet. konštruk. z bet. vodostav. plôch rovinných zhotovenie   </t>
  </si>
  <si>
    <t xml:space="preserve">"ozn.ST1B, ST2B, ST3B "   (25,00+59,90)*2*1,00*0,15   </t>
  </si>
  <si>
    <t xml:space="preserve">"ozn.ST1A, ST2A, ST3A "  (25,00+59,90)*2*1,25*0,30   </t>
  </si>
  <si>
    <t xml:space="preserve">Kompletné konštrukcie zo železobetónu vodostavebného C 30/37, hr. 150-300 mm- XC2, XF1 (SK) - CIO, 4-Dmax 16-S3   </t>
  </si>
  <si>
    <t>380326332</t>
  </si>
  <si>
    <t xml:space="preserve">"vč.D2-377-54"   2482,42*0,001   </t>
  </si>
  <si>
    <t xml:space="preserve">Výstuž nadzákladových múrov, stien a priečok zo zváraných sietí KARI   </t>
  </si>
  <si>
    <t>311362021</t>
  </si>
  <si>
    <t xml:space="preserve">"vč.D2-377-51"   11708,52*0,001   </t>
  </si>
  <si>
    <t xml:space="preserve">Výstuž základových pätiek z ocele 10505 (B500B)   </t>
  </si>
  <si>
    <t>275361821</t>
  </si>
  <si>
    <t xml:space="preserve">Debnenie stien základovýcb pätiek, odstránenie-dielce   </t>
  </si>
  <si>
    <t>275351216</t>
  </si>
  <si>
    <t xml:space="preserve">"ozn.ZP1, ZP2, ZP3"   (0,70+0,70)*2*1,25*24   </t>
  </si>
  <si>
    <t xml:space="preserve">Debnenie stien základových pätiek, zhotovenie-dielce   </t>
  </si>
  <si>
    <t>275351215</t>
  </si>
  <si>
    <t xml:space="preserve">"ozn.ZP3"   0,70*0,70*1,25*4   </t>
  </si>
  <si>
    <t xml:space="preserve">"ozn.ZP2"   0,70*0,70*1,25*12   </t>
  </si>
  <si>
    <t xml:space="preserve">"ozn.ZP1"   0,70*0,70*1,25*8   </t>
  </si>
  <si>
    <t xml:space="preserve">do debnenia   </t>
  </si>
  <si>
    <t xml:space="preserve">"ozn.ZP3"   2,50*2,50*1,20*4*1,035   </t>
  </si>
  <si>
    <t xml:space="preserve">"ozn.ZP2"   2,20*2,20*1,20*12*1,035   </t>
  </si>
  <si>
    <t xml:space="preserve">"ozn.ZP1"   1,50*1,50*1,20*8*1,035   </t>
  </si>
  <si>
    <t xml:space="preserve">priamo do výkopu   </t>
  </si>
  <si>
    <t xml:space="preserve">Základové pätky z betónu železového vodostavebného C 25/30 - XC2, XF1 (SK) - CIO, 4-Dmax 16-S3   </t>
  </si>
  <si>
    <t>275326241</t>
  </si>
  <si>
    <t xml:space="preserve">Výstuž základových pásov z ocele 10505 je zarátaná v pätkách   </t>
  </si>
  <si>
    <t>274361821</t>
  </si>
  <si>
    <t xml:space="preserve">"ZPs6"     6,580*0,55*1,20*2*1,035   </t>
  </si>
  <si>
    <t xml:space="preserve">"ZPs5"     7,025*0,55*1,20*4*1,035   </t>
  </si>
  <si>
    <t xml:space="preserve">"ZPs4"     8,000*0,55*1,20*2*1,035   </t>
  </si>
  <si>
    <t xml:space="preserve">"ZPs3"     3,825*0,55*1,20*4*1,035   </t>
  </si>
  <si>
    <t xml:space="preserve">"ZPs2"     3,975*0,55*1,20*8*1,035   </t>
  </si>
  <si>
    <t xml:space="preserve">"ZPs1"     4,325*0,55*1,20*4*1,035   </t>
  </si>
  <si>
    <t xml:space="preserve">Základové pásy z betónu železového vodostavebného C 25/30 - XC2, XF1 (SK) - CIO, 4-Dmax 16-S3   </t>
  </si>
  <si>
    <t>274326241</t>
  </si>
  <si>
    <t xml:space="preserve">"vč.D2-377-52"   8984,83*0,001   </t>
  </si>
  <si>
    <t xml:space="preserve">"vč.D2-377-53"   8192,19*0,001   </t>
  </si>
  <si>
    <t xml:space="preserve">Výstuž základových dosiek zo zvár. sietí KARI   </t>
  </si>
  <si>
    <t>273362021</t>
  </si>
  <si>
    <t xml:space="preserve">"vč.D2-377-52"   652,34*0,001   </t>
  </si>
  <si>
    <t xml:space="preserve">Výstuž základových dosiek z ocele 10505 (B500B)   </t>
  </si>
  <si>
    <t>273361821</t>
  </si>
  <si>
    <t xml:space="preserve">58,90*24,30*0,25   </t>
  </si>
  <si>
    <t xml:space="preserve">Základové dosky z betónu železového vodostavebného C 25/30- XC2, XF1 (SK) - CIO, 4-Dmax 16-S3   </t>
  </si>
  <si>
    <t>273326241</t>
  </si>
  <si>
    <t xml:space="preserve">Rozprestretie ornice v rovine, plocha do 500 m2, hr.do 100 mm   </t>
  </si>
  <si>
    <t>181301101</t>
  </si>
  <si>
    <t xml:space="preserve">Úprava pláne v zárezoch v hornine 1-4 so zhutnením   </t>
  </si>
  <si>
    <t>181101102</t>
  </si>
  <si>
    <t xml:space="preserve">Uloženie sypaniny na skládky nad 100 do 1000 m3   </t>
  </si>
  <si>
    <t>171201202</t>
  </si>
  <si>
    <t xml:space="preserve">Nakladanie neuľahnutého výkopku z hornín tr.1-4 do 100 m3   </t>
  </si>
  <si>
    <t>167101101</t>
  </si>
  <si>
    <t xml:space="preserve">"ryha"63,567   </t>
  </si>
  <si>
    <t xml:space="preserve">"jama"96,026   </t>
  </si>
  <si>
    <t xml:space="preserve">zemina sa použije na úpravu okolia areálu   </t>
  </si>
  <si>
    <t xml:space="preserve">Vodorovné premiestnenie výkopku z horniny 1-4 nad 20-50m   </t>
  </si>
  <si>
    <t>162201102</t>
  </si>
  <si>
    <t xml:space="preserve">Príplatok k cene za lepivosť pri hĺbení rýh šírky do 600 mm zapažených i nezapažených s urovnaním dna v hornine 3   </t>
  </si>
  <si>
    <t>132201109</t>
  </si>
  <si>
    <t xml:space="preserve">"ZPs6"     6,580*0,55*0,95*2   </t>
  </si>
  <si>
    <t xml:space="preserve">"ZPs5"     7,025*0,55*0,95*4   </t>
  </si>
  <si>
    <t xml:space="preserve">"ZPs4"     8,000*0,55*0,95*2   </t>
  </si>
  <si>
    <t xml:space="preserve">"ZPs3"     3,825*0,55*0,95*4   </t>
  </si>
  <si>
    <t xml:space="preserve">"ZPs2"     3,975*0,55*0,95*8   </t>
  </si>
  <si>
    <t xml:space="preserve">"ZPs1"     4,325*0,55*0,95*4   </t>
  </si>
  <si>
    <t xml:space="preserve">Výkop ryhy do šírky 600 mm v horn.3 do 100 m3   </t>
  </si>
  <si>
    <t>132201101</t>
  </si>
  <si>
    <t xml:space="preserve">Hĺbenie nezapažených jám a zárezov. Príplatok za lepivosť horniny 3   </t>
  </si>
  <si>
    <t>131201109</t>
  </si>
  <si>
    <t xml:space="preserve">"ozn.ZP3"   2,50*2,50*0,95*4   </t>
  </si>
  <si>
    <t xml:space="preserve">"ozn.ZP2"   2,20*2,20*0,95*12   </t>
  </si>
  <si>
    <t xml:space="preserve">"ozn.ZP1"   1,50*1,50*0,95*8   </t>
  </si>
  <si>
    <t xml:space="preserve">Výkop nezapaženej jamy v hornine 3, do 100 m3   </t>
  </si>
  <si>
    <t>131201101</t>
  </si>
  <si>
    <t xml:space="preserve">30,00   </t>
  </si>
  <si>
    <t xml:space="preserve">Pohotovosť záložnej čerpacej súpravy pre výšku do 10 m, s prítokom litrov za minútu do 100 l   </t>
  </si>
  <si>
    <t>115101300</t>
  </si>
  <si>
    <t xml:space="preserve">24,00*30   </t>
  </si>
  <si>
    <t>hod</t>
  </si>
  <si>
    <t xml:space="preserve">Čerpanie vody na dopravnú výšku do 10 m s priemerným prítokom litrov za minútu do 100 l   </t>
  </si>
  <si>
    <t>115101200</t>
  </si>
  <si>
    <t xml:space="preserve">Odvedenie vody potrubím pri priemere potrubia DN do 100   </t>
  </si>
  <si>
    <t>115001101</t>
  </si>
  <si>
    <t>Hmotnosť</t>
  </si>
  <si>
    <t>Montáž celkom</t>
  </si>
  <si>
    <t>Dodávka celkom</t>
  </si>
  <si>
    <t>Cena jednotková</t>
  </si>
  <si>
    <t>Množstvo celkom</t>
  </si>
  <si>
    <t>MJ</t>
  </si>
  <si>
    <t>Kód položky</t>
  </si>
  <si>
    <t>Č.</t>
  </si>
  <si>
    <t xml:space="preserve">Dodávka : Profil nerez L rozmer 120x80x8 mm,   </t>
  </si>
  <si>
    <t xml:space="preserve">Krytina trapézový plech obojstrane povrchovo upravený - trapézový systém T-35, šírka 1035 mm, hr.0,75 mm, sklon strechy do 30°   </t>
  </si>
  <si>
    <t xml:space="preserve">Miesto: </t>
  </si>
  <si>
    <t>stlpy</t>
  </si>
  <si>
    <t>brana velka</t>
  </si>
  <si>
    <t>brana mala</t>
  </si>
  <si>
    <t>branicka</t>
  </si>
  <si>
    <t>cena</t>
  </si>
  <si>
    <t>plotové dielce betónový (ľks na 1m)</t>
  </si>
  <si>
    <t xml:space="preserve">plotové dielce ocelove </t>
  </si>
  <si>
    <t>robota, jamy</t>
  </si>
  <si>
    <t>betón</t>
  </si>
  <si>
    <t>upravy terenu</t>
  </si>
  <si>
    <t>mnozstvo</t>
  </si>
  <si>
    <t>presun zeminy 20cm do hlbky</t>
  </si>
  <si>
    <t>elektricka kablova pripojka m</t>
  </si>
  <si>
    <t>elektroinstalacia</t>
  </si>
  <si>
    <t>vonkajsie osvetlenie</t>
  </si>
  <si>
    <t>privod vody</t>
  </si>
  <si>
    <t>bleskozvod</t>
  </si>
  <si>
    <t>septik 30 m3</t>
  </si>
  <si>
    <t>Objednávateľ:   4allsport o.z.</t>
  </si>
  <si>
    <t>Zhotoviteľ:</t>
  </si>
  <si>
    <t xml:space="preserve">Spracoval:   </t>
  </si>
  <si>
    <t xml:space="preserve">Dátum:  </t>
  </si>
  <si>
    <t>Stavba:   Výstavba športového centra so zameraním na skalolezenie, parkour a crossfit</t>
  </si>
  <si>
    <t>Objekt:   Vlkanová</t>
  </si>
  <si>
    <t>Objednávateľ: 4allsport o.z.</t>
  </si>
  <si>
    <t>141150001800</t>
  </si>
  <si>
    <t>Rúra NGR Austrop PUR 2xd50 DA200</t>
  </si>
  <si>
    <t>316170101700</t>
  </si>
  <si>
    <t>Oceľový oblúk 90° DN 50 ohýbaný predizolovaný B zosílený, d 60,3 mm, priemer s izoláciou 140 mm, PIPECO</t>
  </si>
  <si>
    <t>316170103600</t>
  </si>
  <si>
    <t>Pevný bod d 50, pri prechode na kov</t>
  </si>
  <si>
    <t>286530125600</t>
  </si>
  <si>
    <t xml:space="preserve">Zverný prechod  D 50/6/4" mm, HDPE </t>
  </si>
  <si>
    <t>286530125700</t>
  </si>
  <si>
    <t>Gumová ukončovacia manžeta</t>
  </si>
  <si>
    <t>862211102</t>
  </si>
  <si>
    <t>Montáž predizolovaného potrubia do 95 °C pre ÚK, ulož.podzemné, d 50 mm,  izol. D 200mm</t>
  </si>
  <si>
    <t>Práce a dodávky PSV</t>
  </si>
  <si>
    <t>713</t>
  </si>
  <si>
    <t>Izolácie tepelné</t>
  </si>
  <si>
    <t>283310005200</t>
  </si>
  <si>
    <t>Izolačná PE trubica TUBOLIT DG 54x20 mm (d potrubia x hr. izolácie), nadrezaná, AZ FLEX</t>
  </si>
  <si>
    <t>713482122</t>
  </si>
  <si>
    <t>Montáž trubíc z PE, hr.15-20 mm,vnút.priemer 39-70 mm</t>
  </si>
  <si>
    <t>998713102</t>
  </si>
  <si>
    <t>Presun hmôt pre izolácie tepelné v objektoch výšky nad 6 m do 12 m</t>
  </si>
  <si>
    <t>732</t>
  </si>
  <si>
    <t>Ústredné kúrenie - strojovne</t>
  </si>
  <si>
    <t>732429111</t>
  </si>
  <si>
    <t>Montáž čerpadla (do potrubia) obehového špirálového DN 25</t>
  </si>
  <si>
    <t>súb.</t>
  </si>
  <si>
    <t>426110006200</t>
  </si>
  <si>
    <t>Čerpadlo obehové MAGNA3 25-60  220, PN 6/10, GRUNDFOS</t>
  </si>
  <si>
    <t>733</t>
  </si>
  <si>
    <t>Ústredné kúrenie - rozvodné potrubie</t>
  </si>
  <si>
    <t>733121118</t>
  </si>
  <si>
    <t>Potrubie z rúrok hladkých bezšvových nízkotlakových priemer 57/2,9</t>
  </si>
  <si>
    <t>733121142</t>
  </si>
  <si>
    <t>Potrubie z rúrok hladkých nízkotlakových priemer 273/7,0</t>
  </si>
  <si>
    <t>733125015</t>
  </si>
  <si>
    <t>Potrubie z uhlíkovej ocele spájané lisovaním 35x1,5</t>
  </si>
  <si>
    <t>733125018</t>
  </si>
  <si>
    <t>Potrubie z uhlíkovej ocele spájané lisovaním 42x1,5</t>
  </si>
  <si>
    <t>733125021</t>
  </si>
  <si>
    <t>Potrubie z uhlíkovej ocele spájané lisovaním 54x1,5</t>
  </si>
  <si>
    <t>316170066600</t>
  </si>
  <si>
    <t>Nátrubok d 35 mm, uhlíková oceľ, Steelpress lisovaný systém</t>
  </si>
  <si>
    <t>733181300</t>
  </si>
  <si>
    <t>Montáž odlučovača vzduchu privarovacieho do DN 50</t>
  </si>
  <si>
    <t>551270010000</t>
  </si>
  <si>
    <t>Odvzdušňovač Flamcovent Smart 1" EcoPlus, 20 mm EPP izolačný plášť, FLAMCO</t>
  </si>
  <si>
    <t>733190217</t>
  </si>
  <si>
    <t>Tlaková skúška potrubia z oceľových rúrok do priem. 89/5</t>
  </si>
  <si>
    <t>998733101</t>
  </si>
  <si>
    <t>Presun hmôt pre rozvody potrubia v objektoch výšky do 6 m</t>
  </si>
  <si>
    <t>734</t>
  </si>
  <si>
    <t>Ústredné kúrenie - armatúry</t>
  </si>
  <si>
    <t>551110011300</t>
  </si>
  <si>
    <t>Guľový uzáver vypúšťací s páčkou, 3/4" M, mosadz, IVAR</t>
  </si>
  <si>
    <t>551110016700</t>
  </si>
  <si>
    <t>Spätný ventil kontrolovateľný, 5/4" FF, PN 16, mosadz, disk plast IVAR</t>
  </si>
  <si>
    <t>SXP45.15-2.5/DC</t>
  </si>
  <si>
    <t xml:space="preserve">3-cestný zmiešavací ventil Ivar + servopohon </t>
  </si>
  <si>
    <t>551110004300</t>
  </si>
  <si>
    <t>Guľový uzáver pre vodu Evolution, 1" FF, plnoprietokový, páčka, niklovaná mosadz, IVAR</t>
  </si>
  <si>
    <t>551110004500</t>
  </si>
  <si>
    <t>Guľový uzáver pre vodu Evolution, 6/4" FF, plnoprietokový, páčka, niklovaná mosadz, IVAR</t>
  </si>
  <si>
    <t>551110004600</t>
  </si>
  <si>
    <t>Guľový uzáver pre vodu Evolution, 2" FF, plnoprietokový, páčka, niklovaná mosadz, IVAR</t>
  </si>
  <si>
    <t>551210038800</t>
  </si>
  <si>
    <t>Ventil zmiešavací štvorcestný 5/4", Kv 18, PN 10, mosadz, IVAR</t>
  </si>
  <si>
    <t>551210041100</t>
  </si>
  <si>
    <t>Servopohon ku zmiešavacím ventilom MIX a kotlovým zostavám IVAR, 24 V (spojité 0-10 V), krútiaci moment 5 Nm, IVAR</t>
  </si>
  <si>
    <t>551110016900</t>
  </si>
  <si>
    <t>Spätný ventil kontrolovateľný, 2" FF, PN 16, mosadz, disk plast IVAR</t>
  </si>
  <si>
    <t>422010002600</t>
  </si>
  <si>
    <t>Filter závitový nerez, 2", dĺ. 140 mm, nerez oceľ ASTM A351 CF8M, nerez oceľ AISI 316, IVAR</t>
  </si>
  <si>
    <t>388320000800</t>
  </si>
  <si>
    <t>Teplomer bimetalový DN 100, jímka 50 mm, rozsah 0-120 °C</t>
  </si>
  <si>
    <t>388320003600</t>
  </si>
  <si>
    <t>Jímka, 1/2", dĺžka 50 mm, pre teplomery GU so zaisťovacím šróbom, vnútorný priemer 9,5 mm, mosadzná, IVAR</t>
  </si>
  <si>
    <t>551290000400</t>
  </si>
  <si>
    <t>Prípojka tlakomerová 752000 M20x1,5 mm</t>
  </si>
  <si>
    <t>388410000100</t>
  </si>
  <si>
    <t>Tlakomer deformačný kruhový d 100 mm, typ 53312</t>
  </si>
  <si>
    <t>1421733</t>
  </si>
  <si>
    <t>HERZ Ventil STRÖMAX-GM 2013 DN 25, priamy, vyvažovací, s meracími ventilčekmi pre meranie tlakovej diferencie, s lineárnou charakteristikou, hrdlo x hrdlo,</t>
  </si>
  <si>
    <t>734209104</t>
  </si>
  <si>
    <t>Montáž závitovej armatúry s 1 závitom G 3/4</t>
  </si>
  <si>
    <t>734209115</t>
  </si>
  <si>
    <t>Montáž závitovej armatúry s 2 závitmi G 1</t>
  </si>
  <si>
    <t>734209118</t>
  </si>
  <si>
    <t>Montáž závitovej armatúry s 2 závitmi G 2</t>
  </si>
  <si>
    <t>734209127</t>
  </si>
  <si>
    <t>Montáž závitovej armatúry s 3 závitmi G 6/4</t>
  </si>
  <si>
    <t>998734101</t>
  </si>
  <si>
    <t>Presun hmôt pre armatúry v objektoch výšky do 6 m</t>
  </si>
  <si>
    <t>735</t>
  </si>
  <si>
    <t>Ústredné kúrenie - vykurovacie telesá</t>
  </si>
  <si>
    <t>735221613</t>
  </si>
  <si>
    <t xml:space="preserve">Montáž sálavých panelov </t>
  </si>
  <si>
    <t>484510002400</t>
  </si>
  <si>
    <t>Sáálavý panel KSP - koncový /1200x6000/</t>
  </si>
  <si>
    <t>484510002500</t>
  </si>
  <si>
    <t>Sálavý panel priebežný /1200x6000/</t>
  </si>
  <si>
    <t>484510002600</t>
  </si>
  <si>
    <t>Kryt registra k KSP koncový š. 1200mm</t>
  </si>
  <si>
    <t>484510002700</t>
  </si>
  <si>
    <t xml:space="preserve">Záves na profil /set retiazka 1,5m a napínacia skrutka/ </t>
  </si>
  <si>
    <t>998735102</t>
  </si>
  <si>
    <t>Presun hmôt pre vykurovacie telesá v objektoch výšky nad 6 do 12 m</t>
  </si>
  <si>
    <t>Konštrukcie doplnkové kovové</t>
  </si>
  <si>
    <t>767995107</t>
  </si>
  <si>
    <t>Montáž ostatných atypických kovových stavebných doplnkových konštrukcií uchytenie potrubia</t>
  </si>
  <si>
    <t>Presun hmôt pre kovové stavebné doplnkové konštrukcie v objektoch výšky nad 6 do 12 m</t>
  </si>
  <si>
    <t>Nátery</t>
  </si>
  <si>
    <t>783424140</t>
  </si>
  <si>
    <t>Nátery kov.potr.a armatúr syntet. potrubie do DN 50 mm dvojnás. so základným náterom - 105µm</t>
  </si>
  <si>
    <t>Práce a dodávky M</t>
  </si>
  <si>
    <t>23-M</t>
  </si>
  <si>
    <t>Montáže potrubia</t>
  </si>
  <si>
    <t>230210013</t>
  </si>
  <si>
    <t>Ručné opláštenie ovinutím pásky za studena - 2 vrstvy</t>
  </si>
  <si>
    <t>247710004800</t>
  </si>
  <si>
    <t>Páska SERVIWRAP R 30 A, š.75 mm, dĺ.15 m pre ochranu potrubia</t>
  </si>
  <si>
    <t>Hodinové zúčtovacie sadzby</t>
  </si>
  <si>
    <t>HZS000112</t>
  </si>
  <si>
    <t>Stavebno montážne práce skúšobná prevádzka</t>
  </si>
  <si>
    <t>HZS000113</t>
  </si>
  <si>
    <t>Stavebno montážne práce vyregulovanie systému</t>
  </si>
  <si>
    <t>Kúrenie</t>
  </si>
  <si>
    <t>Práce a dodávky HSV</t>
  </si>
  <si>
    <t xml:space="preserve"> Elektomontáže</t>
  </si>
  <si>
    <t>D1</t>
  </si>
  <si>
    <t>Pol53</t>
  </si>
  <si>
    <t>Kábel silový CYKY-J 5x120mm2</t>
  </si>
  <si>
    <t>Pol54</t>
  </si>
  <si>
    <t>Kábel silový CYKY-J 5x50mm2</t>
  </si>
  <si>
    <t>Pol55</t>
  </si>
  <si>
    <t>Kábel silový CYKY-J 5x10mm2</t>
  </si>
  <si>
    <t>Pol56</t>
  </si>
  <si>
    <t>Kábel silový CYKY-J 5x4mm2</t>
  </si>
  <si>
    <t>Pol57</t>
  </si>
  <si>
    <t>Kábel silový CYKY-J 5x2,5mm2</t>
  </si>
  <si>
    <t>Pol58</t>
  </si>
  <si>
    <t>Kábel silový CYKY-J 24x1,5mm2</t>
  </si>
  <si>
    <t>Pol59</t>
  </si>
  <si>
    <t>Kábel silový CYKY-J 3x2,5mm2</t>
  </si>
  <si>
    <t>Pol60</t>
  </si>
  <si>
    <t>Kábel silový CYKY-J 5x1,5mm2</t>
  </si>
  <si>
    <t>Pol61</t>
  </si>
  <si>
    <t>Kábel silový CYKY-J 3x1,5mm2</t>
  </si>
  <si>
    <t>Pol62</t>
  </si>
  <si>
    <t>Kábel silový CYKY-O 2x1,5mm2</t>
  </si>
  <si>
    <t>Pol63</t>
  </si>
  <si>
    <t>Kábel silový CXKH-J 3x1,5mm2</t>
  </si>
  <si>
    <t>Pol64</t>
  </si>
  <si>
    <t>Vodič CY 6mm2 ZŽ</t>
  </si>
  <si>
    <t>Pol65</t>
  </si>
  <si>
    <t>Trubka FXP 16</t>
  </si>
  <si>
    <t>Pol68</t>
  </si>
  <si>
    <t>Voľný vývod</t>
  </si>
  <si>
    <t>Pol74</t>
  </si>
  <si>
    <t>Hlavná uzemňovacia svorka</t>
  </si>
  <si>
    <t>Pol82</t>
  </si>
  <si>
    <t>Prípojnicový systém 40-160A, vrátane príslušenstva</t>
  </si>
  <si>
    <t>Pol83</t>
  </si>
  <si>
    <t>Rozvádzač R</t>
  </si>
  <si>
    <t>Pol84</t>
  </si>
  <si>
    <t>Rozvádzač  podružný</t>
  </si>
  <si>
    <t>Pol1</t>
  </si>
  <si>
    <t>Pol2</t>
  </si>
  <si>
    <t>Pol3</t>
  </si>
  <si>
    <t>Pol4</t>
  </si>
  <si>
    <t>Pol5</t>
  </si>
  <si>
    <t>Pol6</t>
  </si>
  <si>
    <t>Pol7</t>
  </si>
  <si>
    <t>Pol8</t>
  </si>
  <si>
    <t>Pol9</t>
  </si>
  <si>
    <t>Pol10</t>
  </si>
  <si>
    <t>Pol11</t>
  </si>
  <si>
    <t>Pol12</t>
  </si>
  <si>
    <t>Pol13</t>
  </si>
  <si>
    <t>Pol16</t>
  </si>
  <si>
    <t>Pol22</t>
  </si>
  <si>
    <t>Pol30</t>
  </si>
  <si>
    <t>Pol31</t>
  </si>
  <si>
    <t>Pol32</t>
  </si>
  <si>
    <t>D2</t>
  </si>
  <si>
    <t>Slaboprúd</t>
  </si>
  <si>
    <t>Pol87</t>
  </si>
  <si>
    <t>Kábel UTP 4x2x0,5 cat 5E</t>
  </si>
  <si>
    <t>Pol35</t>
  </si>
  <si>
    <t>D3</t>
  </si>
  <si>
    <t>Bleskozvod</t>
  </si>
  <si>
    <t>Pol88</t>
  </si>
  <si>
    <t>Podpera vedenia HR PV</t>
  </si>
  <si>
    <t>Pol89</t>
  </si>
  <si>
    <t>Okapová svorka HR SO</t>
  </si>
  <si>
    <t>Pol90</t>
  </si>
  <si>
    <t>Vodič FeZn 8 /1m=0,4kg</t>
  </si>
  <si>
    <t>Pol91</t>
  </si>
  <si>
    <t>Vodič FeZn 30/4 /1m=0,952kg</t>
  </si>
  <si>
    <t>Pol92</t>
  </si>
  <si>
    <t>Odbočná spojovacia svorka HR SR</t>
  </si>
  <si>
    <t>Pol93</t>
  </si>
  <si>
    <t>Skúšobná svorka HR SZ</t>
  </si>
  <si>
    <t>Pol94</t>
  </si>
  <si>
    <t>Uzemňovacia svorka HR SR03</t>
  </si>
  <si>
    <t>Pol95</t>
  </si>
  <si>
    <t>Pripájacia svorka kovových súčastí HR SP1</t>
  </si>
  <si>
    <t>Pol96</t>
  </si>
  <si>
    <t>Spojovacia svorka HR SS</t>
  </si>
  <si>
    <t>Pol97</t>
  </si>
  <si>
    <t>Inštalačná kmrabica KO 125</t>
  </si>
  <si>
    <t>Pol98</t>
  </si>
  <si>
    <t>Trubka netrieštivá samozhášavá FXP 25</t>
  </si>
  <si>
    <t>Pol36</t>
  </si>
  <si>
    <t>Pol37</t>
  </si>
  <si>
    <t>Pol38</t>
  </si>
  <si>
    <t>Pol39</t>
  </si>
  <si>
    <t>Pol40</t>
  </si>
  <si>
    <t>Pol41</t>
  </si>
  <si>
    <t>Pol42</t>
  </si>
  <si>
    <t>Pol43</t>
  </si>
  <si>
    <t>Pol44</t>
  </si>
  <si>
    <t>Pol45</t>
  </si>
  <si>
    <t>Pol46</t>
  </si>
  <si>
    <t>D4</t>
  </si>
  <si>
    <t>Ostatné</t>
  </si>
  <si>
    <t>Pol101</t>
  </si>
  <si>
    <t>Zapojenie inšt. a ukončenie káblov</t>
  </si>
  <si>
    <t>Pol102</t>
  </si>
  <si>
    <t>Prepojenie inštalácie</t>
  </si>
  <si>
    <t>Pol104</t>
  </si>
  <si>
    <t>Pripojenie vodičov pospájania a uzemnenia</t>
  </si>
  <si>
    <t>Pol99</t>
  </si>
  <si>
    <t>Revízia zariadenia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</si>
</sst>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%;\-0.00%"/>
    <numFmt numFmtId="167" formatCode="#,##0.000;\-#,##0.000"/>
    <numFmt numFmtId="168" formatCode="#,##0.00000;\-#,##0.00000"/>
    <numFmt numFmtId="169" formatCode="#,##0.00_ ;\-#,##0.00\ "/>
  </numFmts>
  <fonts count="66">
    <font>
      <sz val="8"/>
      <name val="MS Sans Serif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0"/>
      <color indexed="18"/>
      <name val="Arial CE"/>
      <family val="2"/>
    </font>
    <font>
      <b/>
      <sz val="11"/>
      <color indexed="18"/>
      <name val="Arial CE"/>
      <family val="2"/>
    </font>
    <font>
      <sz val="9"/>
      <name val="Arial"/>
      <family val="2"/>
    </font>
    <font>
      <sz val="9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b/>
      <sz val="14"/>
      <name val="Arial"/>
      <family val="2"/>
    </font>
    <font>
      <b/>
      <sz val="10"/>
      <color indexed="18"/>
      <name val="Arial CE"/>
      <family val="2"/>
    </font>
    <font>
      <sz val="8"/>
      <color indexed="63"/>
      <name val="Arial CE"/>
      <family val="2"/>
    </font>
    <font>
      <sz val="8"/>
      <color indexed="61"/>
      <name val="Arial CE"/>
      <family val="2"/>
    </font>
    <font>
      <sz val="8"/>
      <color indexed="12"/>
      <name val="Arial CE"/>
      <family val="2"/>
    </font>
    <font>
      <sz val="8"/>
      <color indexed="20"/>
      <name val="Arial CE"/>
      <family val="2"/>
    </font>
    <font>
      <sz val="8"/>
      <name val="Arial CYR"/>
      <family val="0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MS Sans Serif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MS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4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37" fontId="0" fillId="0" borderId="37" xfId="0" applyNumberFormat="1" applyFont="1" applyBorder="1" applyAlignment="1" applyProtection="1">
      <alignment horizontal="right" vertical="center"/>
      <protection/>
    </xf>
    <xf numFmtId="37" fontId="0" fillId="0" borderId="38" xfId="0" applyNumberFormat="1" applyFont="1" applyBorder="1" applyAlignment="1" applyProtection="1">
      <alignment horizontal="right" vertical="center"/>
      <protection/>
    </xf>
    <xf numFmtId="37" fontId="7" fillId="0" borderId="39" xfId="0" applyNumberFormat="1" applyFont="1" applyBorder="1" applyAlignment="1" applyProtection="1">
      <alignment horizontal="right" vertical="center"/>
      <protection/>
    </xf>
    <xf numFmtId="39" fontId="7" fillId="0" borderId="40" xfId="0" applyNumberFormat="1" applyFont="1" applyBorder="1" applyAlignment="1" applyProtection="1">
      <alignment horizontal="right" vertical="center"/>
      <protection/>
    </xf>
    <xf numFmtId="37" fontId="0" fillId="0" borderId="39" xfId="0" applyNumberFormat="1" applyFont="1" applyBorder="1" applyAlignment="1" applyProtection="1">
      <alignment horizontal="right" vertical="center"/>
      <protection/>
    </xf>
    <xf numFmtId="37" fontId="0" fillId="0" borderId="40" xfId="0" applyNumberFormat="1" applyFont="1" applyBorder="1" applyAlignment="1" applyProtection="1">
      <alignment horizontal="right" vertical="center"/>
      <protection/>
    </xf>
    <xf numFmtId="37" fontId="7" fillId="0" borderId="38" xfId="0" applyNumberFormat="1" applyFont="1" applyBorder="1" applyAlignment="1" applyProtection="1">
      <alignment horizontal="right" vertical="center"/>
      <protection/>
    </xf>
    <xf numFmtId="37" fontId="0" fillId="0" borderId="17" xfId="0" applyNumberFormat="1" applyFont="1" applyBorder="1" applyAlignment="1" applyProtection="1">
      <alignment horizontal="right" vertical="center"/>
      <protection/>
    </xf>
    <xf numFmtId="39" fontId="7" fillId="0" borderId="38" xfId="0" applyNumberFormat="1" applyFont="1" applyBorder="1" applyAlignment="1" applyProtection="1">
      <alignment horizontal="right" vertical="center"/>
      <protection/>
    </xf>
    <xf numFmtId="37" fontId="0" fillId="0" borderId="41" xfId="0" applyNumberFormat="1" applyFon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39" fontId="7" fillId="0" borderId="46" xfId="0" applyNumberFormat="1" applyFont="1" applyBorder="1" applyAlignment="1" applyProtection="1">
      <alignment horizontal="righ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39" fontId="0" fillId="0" borderId="46" xfId="0" applyNumberFormat="1" applyFont="1" applyBorder="1" applyAlignment="1" applyProtection="1">
      <alignment horizontal="right" vertical="center"/>
      <protection/>
    </xf>
    <xf numFmtId="37" fontId="0" fillId="0" borderId="49" xfId="0" applyNumberFormat="1" applyFont="1" applyBorder="1" applyAlignment="1" applyProtection="1">
      <alignment horizontal="right" vertical="center"/>
      <protection/>
    </xf>
    <xf numFmtId="0" fontId="4" fillId="0" borderId="46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166" fontId="4" fillId="0" borderId="45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39" fontId="7" fillId="0" borderId="28" xfId="0" applyNumberFormat="1" applyFont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horizontal="left" vertical="center"/>
      <protection/>
    </xf>
    <xf numFmtId="39" fontId="0" fillId="0" borderId="28" xfId="0" applyNumberFormat="1" applyFont="1" applyBorder="1" applyAlignment="1" applyProtection="1">
      <alignment horizontal="right" vertical="center"/>
      <protection/>
    </xf>
    <xf numFmtId="37" fontId="0" fillId="0" borderId="30" xfId="0" applyNumberFormat="1" applyFont="1" applyBorder="1" applyAlignment="1" applyProtection="1">
      <alignment horizontal="right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39" fontId="7" fillId="0" borderId="54" xfId="0" applyNumberFormat="1" applyFont="1" applyBorder="1" applyAlignment="1" applyProtection="1">
      <alignment horizontal="right" vertical="center"/>
      <protection/>
    </xf>
    <xf numFmtId="39" fontId="7" fillId="0" borderId="29" xfId="0" applyNumberFormat="1" applyFont="1" applyBorder="1" applyAlignment="1" applyProtection="1">
      <alignment horizontal="right" vertical="center"/>
      <protection/>
    </xf>
    <xf numFmtId="37" fontId="7" fillId="0" borderId="17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left"/>
      <protection/>
    </xf>
    <xf numFmtId="2" fontId="4" fillId="0" borderId="49" xfId="0" applyNumberFormat="1" applyFont="1" applyBorder="1" applyAlignment="1" applyProtection="1">
      <alignment horizontal="righ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39" fontId="4" fillId="0" borderId="49" xfId="0" applyNumberFormat="1" applyFont="1" applyBorder="1" applyAlignment="1" applyProtection="1">
      <alignment horizontal="left" vertical="center"/>
      <protection/>
    </xf>
    <xf numFmtId="39" fontId="7" fillId="0" borderId="50" xfId="0" applyNumberFormat="1" applyFont="1" applyBorder="1" applyAlignment="1" applyProtection="1">
      <alignment horizontal="righ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0" fontId="10" fillId="0" borderId="61" xfId="0" applyFont="1" applyBorder="1" applyAlignment="1" applyProtection="1">
      <alignment horizontal="left" vertical="top"/>
      <protection/>
    </xf>
    <xf numFmtId="0" fontId="2" fillId="0" borderId="62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37" fontId="5" fillId="0" borderId="46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39" fontId="5" fillId="0" borderId="49" xfId="0" applyNumberFormat="1" applyFont="1" applyBorder="1" applyAlignment="1" applyProtection="1">
      <alignment horizontal="right" vertical="center"/>
      <protection/>
    </xf>
    <xf numFmtId="39" fontId="5" fillId="0" borderId="46" xfId="0" applyNumberFormat="1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39" fontId="12" fillId="0" borderId="26" xfId="0" applyNumberFormat="1" applyFont="1" applyBorder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6" fillId="0" borderId="61" xfId="0" applyFont="1" applyBorder="1" applyAlignment="1" applyProtection="1">
      <alignment horizontal="left" vertical="top"/>
      <protection/>
    </xf>
    <xf numFmtId="0" fontId="11" fillId="0" borderId="43" xfId="0" applyFont="1" applyBorder="1" applyAlignment="1" applyProtection="1">
      <alignment horizontal="left" vertical="center"/>
      <protection/>
    </xf>
    <xf numFmtId="0" fontId="11" fillId="0" borderId="58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/>
      <protection/>
    </xf>
    <xf numFmtId="0" fontId="2" fillId="0" borderId="64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167" fontId="13" fillId="0" borderId="0" xfId="0" applyNumberFormat="1" applyFont="1" applyAlignment="1">
      <alignment horizontal="right"/>
    </xf>
    <xf numFmtId="39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167" fontId="14" fillId="0" borderId="65" xfId="0" applyNumberFormat="1" applyFont="1" applyBorder="1" applyAlignment="1">
      <alignment horizontal="right"/>
    </xf>
    <xf numFmtId="39" fontId="14" fillId="0" borderId="65" xfId="0" applyNumberFormat="1" applyFont="1" applyBorder="1" applyAlignment="1">
      <alignment horizontal="right"/>
    </xf>
    <xf numFmtId="0" fontId="14" fillId="0" borderId="65" xfId="0" applyFont="1" applyBorder="1" applyAlignment="1">
      <alignment horizontal="left" wrapText="1"/>
    </xf>
    <xf numFmtId="0" fontId="14" fillId="0" borderId="65" xfId="0" applyFont="1" applyBorder="1" applyAlignment="1">
      <alignment horizontal="center" wrapText="1"/>
    </xf>
    <xf numFmtId="167" fontId="15" fillId="0" borderId="0" xfId="0" applyNumberFormat="1" applyFont="1" applyAlignment="1">
      <alignment horizontal="right"/>
    </xf>
    <xf numFmtId="39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4" fillId="33" borderId="65" xfId="0" applyFont="1" applyFill="1" applyBorder="1" applyAlignment="1" applyProtection="1">
      <alignment horizontal="center" vertical="center"/>
      <protection/>
    </xf>
    <xf numFmtId="0" fontId="4" fillId="33" borderId="65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left" vertical="top"/>
      <protection/>
    </xf>
    <xf numFmtId="0" fontId="16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/>
      <protection/>
    </xf>
    <xf numFmtId="167" fontId="0" fillId="0" borderId="0" xfId="0" applyNumberFormat="1" applyAlignment="1">
      <alignment horizontal="right" vertical="top"/>
    </xf>
    <xf numFmtId="168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37" fontId="0" fillId="0" borderId="0" xfId="0" applyNumberFormat="1" applyAlignment="1">
      <alignment horizontal="right" vertical="top"/>
    </xf>
    <xf numFmtId="168" fontId="13" fillId="0" borderId="0" xfId="0" applyNumberFormat="1" applyFont="1" applyAlignment="1">
      <alignment horizontal="right"/>
    </xf>
    <xf numFmtId="37" fontId="13" fillId="0" borderId="0" xfId="0" applyNumberFormat="1" applyFont="1" applyAlignment="1">
      <alignment horizontal="right"/>
    </xf>
    <xf numFmtId="167" fontId="4" fillId="0" borderId="65" xfId="0" applyNumberFormat="1" applyFont="1" applyBorder="1" applyAlignment="1">
      <alignment horizontal="right"/>
    </xf>
    <xf numFmtId="168" fontId="4" fillId="0" borderId="65" xfId="0" applyNumberFormat="1" applyFont="1" applyBorder="1" applyAlignment="1">
      <alignment horizontal="right"/>
    </xf>
    <xf numFmtId="39" fontId="4" fillId="0" borderId="65" xfId="0" applyNumberFormat="1" applyFont="1" applyBorder="1" applyAlignment="1">
      <alignment horizontal="right"/>
    </xf>
    <xf numFmtId="0" fontId="4" fillId="0" borderId="65" xfId="0" applyFont="1" applyBorder="1" applyAlignment="1">
      <alignment horizontal="left" wrapText="1"/>
    </xf>
    <xf numFmtId="37" fontId="4" fillId="0" borderId="65" xfId="0" applyNumberFormat="1" applyFont="1" applyBorder="1" applyAlignment="1">
      <alignment horizontal="right"/>
    </xf>
    <xf numFmtId="167" fontId="21" fillId="0" borderId="0" xfId="0" applyNumberFormat="1" applyFont="1" applyAlignment="1">
      <alignment horizontal="right"/>
    </xf>
    <xf numFmtId="168" fontId="21" fillId="0" borderId="0" xfId="0" applyNumberFormat="1" applyFont="1" applyAlignment="1">
      <alignment horizontal="right"/>
    </xf>
    <xf numFmtId="39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left" wrapText="1"/>
    </xf>
    <xf numFmtId="37" fontId="21" fillId="0" borderId="0" xfId="0" applyNumberFormat="1" applyFont="1" applyAlignment="1">
      <alignment horizontal="right"/>
    </xf>
    <xf numFmtId="168" fontId="15" fillId="0" borderId="0" xfId="0" applyNumberFormat="1" applyFont="1" applyAlignment="1">
      <alignment horizontal="right"/>
    </xf>
    <xf numFmtId="37" fontId="15" fillId="0" borderId="0" xfId="0" applyNumberFormat="1" applyFont="1" applyAlignment="1">
      <alignment horizontal="right"/>
    </xf>
    <xf numFmtId="167" fontId="22" fillId="0" borderId="0" xfId="0" applyNumberFormat="1" applyFont="1" applyAlignment="1">
      <alignment horizontal="right"/>
    </xf>
    <xf numFmtId="168" fontId="22" fillId="0" borderId="0" xfId="0" applyNumberFormat="1" applyFont="1" applyAlignment="1">
      <alignment horizontal="right"/>
    </xf>
    <xf numFmtId="39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left" wrapText="1"/>
    </xf>
    <xf numFmtId="37" fontId="22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8" fontId="23" fillId="0" borderId="0" xfId="0" applyNumberFormat="1" applyFont="1" applyAlignment="1">
      <alignment horizontal="right"/>
    </xf>
    <xf numFmtId="39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left" wrapText="1"/>
    </xf>
    <xf numFmtId="37" fontId="23" fillId="0" borderId="0" xfId="0" applyNumberFormat="1" applyFont="1" applyAlignment="1">
      <alignment horizontal="right"/>
    </xf>
    <xf numFmtId="167" fontId="24" fillId="0" borderId="65" xfId="0" applyNumberFormat="1" applyFont="1" applyBorder="1" applyAlignment="1">
      <alignment horizontal="right"/>
    </xf>
    <xf numFmtId="168" fontId="24" fillId="0" borderId="65" xfId="0" applyNumberFormat="1" applyFont="1" applyBorder="1" applyAlignment="1">
      <alignment horizontal="right"/>
    </xf>
    <xf numFmtId="39" fontId="24" fillId="0" borderId="65" xfId="0" applyNumberFormat="1" applyFont="1" applyBorder="1" applyAlignment="1">
      <alignment horizontal="right"/>
    </xf>
    <xf numFmtId="0" fontId="24" fillId="0" borderId="65" xfId="0" applyFont="1" applyBorder="1" applyAlignment="1">
      <alignment horizontal="left" wrapText="1"/>
    </xf>
    <xf numFmtId="37" fontId="24" fillId="0" borderId="65" xfId="0" applyNumberFormat="1" applyFont="1" applyBorder="1" applyAlignment="1">
      <alignment horizontal="right"/>
    </xf>
    <xf numFmtId="167" fontId="25" fillId="0" borderId="0" xfId="0" applyNumberFormat="1" applyFont="1" applyAlignment="1">
      <alignment horizontal="right"/>
    </xf>
    <xf numFmtId="168" fontId="25" fillId="0" borderId="0" xfId="0" applyNumberFormat="1" applyFont="1" applyAlignment="1">
      <alignment horizontal="right"/>
    </xf>
    <xf numFmtId="39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left" wrapText="1"/>
    </xf>
    <xf numFmtId="37" fontId="25" fillId="0" borderId="0" xfId="0" applyNumberFormat="1" applyFont="1" applyAlignment="1">
      <alignment horizontal="right"/>
    </xf>
    <xf numFmtId="0" fontId="26" fillId="33" borderId="65" xfId="0" applyFont="1" applyFill="1" applyBorder="1" applyAlignment="1" applyProtection="1">
      <alignment horizontal="center" vertical="center" wrapText="1"/>
      <protection/>
    </xf>
    <xf numFmtId="167" fontId="4" fillId="0" borderId="0" xfId="0" applyNumberFormat="1" applyFont="1" applyAlignment="1" applyProtection="1">
      <alignment horizontal="right" vertical="top"/>
      <protection/>
    </xf>
    <xf numFmtId="168" fontId="4" fillId="0" borderId="0" xfId="0" applyNumberFormat="1" applyFont="1" applyAlignment="1" applyProtection="1">
      <alignment horizontal="center" vertical="center"/>
      <protection/>
    </xf>
    <xf numFmtId="39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168" fontId="4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/>
      <protection/>
    </xf>
    <xf numFmtId="0" fontId="27" fillId="0" borderId="0" xfId="0" applyFont="1" applyAlignment="1" applyProtection="1">
      <alignment horizontal="center" vertical="center"/>
      <protection/>
    </xf>
    <xf numFmtId="0" fontId="65" fillId="0" borderId="0" xfId="0" applyFont="1" applyAlignment="1">
      <alignment vertical="top"/>
    </xf>
    <xf numFmtId="14" fontId="4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167" fontId="4" fillId="0" borderId="0" xfId="0" applyNumberFormat="1" applyFont="1" applyBorder="1" applyAlignment="1">
      <alignment horizontal="right"/>
    </xf>
    <xf numFmtId="39" fontId="4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37" fontId="4" fillId="0" borderId="66" xfId="0" applyNumberFormat="1" applyFont="1" applyBorder="1" applyAlignment="1">
      <alignment horizontal="right"/>
    </xf>
    <xf numFmtId="0" fontId="4" fillId="0" borderId="66" xfId="0" applyFont="1" applyBorder="1" applyAlignment="1">
      <alignment horizontal="left" wrapText="1"/>
    </xf>
    <xf numFmtId="167" fontId="4" fillId="0" borderId="66" xfId="0" applyNumberFormat="1" applyFont="1" applyBorder="1" applyAlignment="1">
      <alignment horizontal="right"/>
    </xf>
    <xf numFmtId="39" fontId="4" fillId="0" borderId="66" xfId="0" applyNumberFormat="1" applyFont="1" applyBorder="1" applyAlignment="1">
      <alignment horizontal="right"/>
    </xf>
    <xf numFmtId="168" fontId="4" fillId="0" borderId="66" xfId="0" applyNumberFormat="1" applyFont="1" applyBorder="1" applyAlignment="1">
      <alignment horizontal="right"/>
    </xf>
    <xf numFmtId="0" fontId="0" fillId="0" borderId="0" xfId="0" applyBorder="1" applyAlignment="1">
      <alignment horizontal="left" vertical="top"/>
    </xf>
    <xf numFmtId="0" fontId="0" fillId="0" borderId="66" xfId="0" applyBorder="1" applyAlignment="1">
      <alignment horizontal="left" vertical="top"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64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39" fontId="16" fillId="0" borderId="0" xfId="0" applyNumberFormat="1" applyFont="1" applyAlignment="1" applyProtection="1">
      <alignment horizontal="left" vertical="center"/>
      <protection/>
    </xf>
    <xf numFmtId="167" fontId="16" fillId="0" borderId="0" xfId="0" applyNumberFormat="1" applyFont="1" applyAlignment="1" applyProtection="1">
      <alignment horizontal="left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J18" sqref="J18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215" t="s">
        <v>2</v>
      </c>
      <c r="F5" s="216"/>
      <c r="G5" s="216"/>
      <c r="H5" s="216"/>
      <c r="I5" s="216"/>
      <c r="J5" s="216"/>
      <c r="K5" s="216"/>
      <c r="L5" s="216"/>
      <c r="M5" s="217"/>
      <c r="N5" s="16"/>
      <c r="O5" s="16"/>
      <c r="P5" s="16" t="s">
        <v>3</v>
      </c>
      <c r="Q5" s="19"/>
      <c r="R5" s="20"/>
      <c r="S5" s="21"/>
    </row>
    <row r="6" spans="1:19" s="2" customFormat="1" ht="24.75" customHeight="1">
      <c r="A6" s="18"/>
      <c r="B6" s="16" t="s">
        <v>4</v>
      </c>
      <c r="C6" s="16"/>
      <c r="D6" s="16"/>
      <c r="E6" s="218" t="s">
        <v>5</v>
      </c>
      <c r="F6" s="219"/>
      <c r="G6" s="219"/>
      <c r="H6" s="219"/>
      <c r="I6" s="219"/>
      <c r="J6" s="219"/>
      <c r="K6" s="219"/>
      <c r="L6" s="219"/>
      <c r="M6" s="220"/>
      <c r="N6" s="16"/>
      <c r="O6" s="16"/>
      <c r="P6" s="16" t="s">
        <v>6</v>
      </c>
      <c r="Q6" s="22"/>
      <c r="R6" s="23"/>
      <c r="S6" s="21"/>
    </row>
    <row r="7" spans="1:19" s="2" customFormat="1" ht="24.75" customHeight="1">
      <c r="A7" s="18"/>
      <c r="B7" s="16"/>
      <c r="C7" s="16"/>
      <c r="D7" s="16"/>
      <c r="E7" s="221" t="s">
        <v>7</v>
      </c>
      <c r="F7" s="222"/>
      <c r="G7" s="222"/>
      <c r="H7" s="222"/>
      <c r="I7" s="222"/>
      <c r="J7" s="222"/>
      <c r="K7" s="222"/>
      <c r="L7" s="222"/>
      <c r="M7" s="223"/>
      <c r="N7" s="16"/>
      <c r="O7" s="16"/>
      <c r="P7" s="16" t="s">
        <v>8</v>
      </c>
      <c r="Q7" s="24" t="s">
        <v>9</v>
      </c>
      <c r="R7" s="25"/>
      <c r="S7" s="21"/>
    </row>
    <row r="8" spans="1:19" s="2" customFormat="1" ht="24.75" customHeight="1">
      <c r="A8" s="18"/>
      <c r="B8" s="236"/>
      <c r="C8" s="236"/>
      <c r="D8" s="23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10</v>
      </c>
      <c r="Q8" s="16" t="s">
        <v>11</v>
      </c>
      <c r="R8" s="16"/>
      <c r="S8" s="21"/>
    </row>
    <row r="9" spans="1:19" s="2" customFormat="1" ht="24.75" customHeight="1">
      <c r="A9" s="18"/>
      <c r="B9" s="16" t="s">
        <v>12</v>
      </c>
      <c r="C9" s="16"/>
      <c r="D9" s="16"/>
      <c r="E9" s="224" t="s">
        <v>13</v>
      </c>
      <c r="F9" s="225"/>
      <c r="G9" s="225"/>
      <c r="H9" s="225"/>
      <c r="I9" s="225"/>
      <c r="J9" s="225"/>
      <c r="K9" s="225"/>
      <c r="L9" s="225"/>
      <c r="M9" s="226"/>
      <c r="N9" s="16"/>
      <c r="O9" s="16"/>
      <c r="P9" s="26"/>
      <c r="Q9" s="27"/>
      <c r="R9" s="28"/>
      <c r="S9" s="21"/>
    </row>
    <row r="10" spans="1:19" s="2" customFormat="1" ht="24.75" customHeight="1">
      <c r="A10" s="18"/>
      <c r="B10" s="16" t="s">
        <v>14</v>
      </c>
      <c r="C10" s="16"/>
      <c r="D10" s="16"/>
      <c r="E10" s="227" t="s">
        <v>15</v>
      </c>
      <c r="F10" s="228"/>
      <c r="G10" s="228"/>
      <c r="H10" s="228"/>
      <c r="I10" s="228"/>
      <c r="J10" s="228"/>
      <c r="K10" s="228"/>
      <c r="L10" s="228"/>
      <c r="M10" s="229"/>
      <c r="N10" s="16"/>
      <c r="O10" s="16"/>
      <c r="P10" s="26"/>
      <c r="Q10" s="27"/>
      <c r="R10" s="28"/>
      <c r="S10" s="21"/>
    </row>
    <row r="11" spans="1:19" s="2" customFormat="1" ht="24.75" customHeight="1">
      <c r="A11" s="18"/>
      <c r="B11" s="16" t="s">
        <v>16</v>
      </c>
      <c r="C11" s="16"/>
      <c r="D11" s="16"/>
      <c r="E11" s="227" t="s">
        <v>7</v>
      </c>
      <c r="F11" s="228"/>
      <c r="G11" s="228"/>
      <c r="H11" s="228"/>
      <c r="I11" s="228"/>
      <c r="J11" s="228"/>
      <c r="K11" s="228"/>
      <c r="L11" s="228"/>
      <c r="M11" s="229"/>
      <c r="N11" s="16"/>
      <c r="O11" s="16"/>
      <c r="P11" s="26"/>
      <c r="Q11" s="27"/>
      <c r="R11" s="28"/>
      <c r="S11" s="21"/>
    </row>
    <row r="12" spans="1:19" s="2" customFormat="1" ht="21.75" customHeight="1">
      <c r="A12" s="29"/>
      <c r="B12" s="237" t="s">
        <v>17</v>
      </c>
      <c r="C12" s="237"/>
      <c r="D12" s="237"/>
      <c r="E12" s="239" t="s">
        <v>18</v>
      </c>
      <c r="F12" s="240"/>
      <c r="G12" s="240"/>
      <c r="H12" s="240"/>
      <c r="I12" s="240"/>
      <c r="J12" s="240"/>
      <c r="K12" s="240"/>
      <c r="L12" s="240"/>
      <c r="M12" s="241"/>
      <c r="N12" s="30"/>
      <c r="O12" s="30"/>
      <c r="P12" s="31"/>
      <c r="Q12" s="234"/>
      <c r="R12" s="235"/>
      <c r="S12" s="32"/>
    </row>
    <row r="13" spans="1:19" s="2" customFormat="1" ht="10.5" customHeigh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2" customFormat="1" ht="18.75" customHeight="1">
      <c r="A14" s="18"/>
      <c r="B14" s="16"/>
      <c r="C14" s="16"/>
      <c r="D14" s="16"/>
      <c r="E14" s="34" t="s">
        <v>19</v>
      </c>
      <c r="F14" s="16"/>
      <c r="G14" s="30"/>
      <c r="H14" s="16" t="s">
        <v>20</v>
      </c>
      <c r="I14" s="30"/>
      <c r="J14" s="16"/>
      <c r="K14" s="16"/>
      <c r="L14" s="16"/>
      <c r="M14" s="16"/>
      <c r="N14" s="16"/>
      <c r="O14" s="16"/>
      <c r="P14" s="16" t="s">
        <v>21</v>
      </c>
      <c r="Q14" s="35"/>
      <c r="R14" s="20"/>
      <c r="S14" s="21"/>
    </row>
    <row r="15" spans="1:19" s="2" customFormat="1" ht="18.75" customHeight="1">
      <c r="A15" s="18"/>
      <c r="B15" s="16"/>
      <c r="C15" s="16"/>
      <c r="D15" s="16"/>
      <c r="E15" s="31"/>
      <c r="F15" s="16"/>
      <c r="G15" s="30"/>
      <c r="H15" s="230" t="s">
        <v>22</v>
      </c>
      <c r="I15" s="231"/>
      <c r="J15" s="16"/>
      <c r="K15" s="16"/>
      <c r="L15" s="16"/>
      <c r="M15" s="16"/>
      <c r="N15" s="16"/>
      <c r="O15" s="16"/>
      <c r="P15" s="36" t="s">
        <v>23</v>
      </c>
      <c r="Q15" s="37"/>
      <c r="R15" s="25"/>
      <c r="S15" s="21"/>
    </row>
    <row r="16" spans="1:19" s="2" customFormat="1" ht="9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1:19" s="2" customFormat="1" ht="20.25" customHeight="1">
      <c r="A17" s="41"/>
      <c r="B17" s="42"/>
      <c r="C17" s="42"/>
      <c r="D17" s="42"/>
      <c r="E17" s="43" t="s">
        <v>24</v>
      </c>
      <c r="F17" s="42"/>
      <c r="G17" s="42"/>
      <c r="H17" s="42"/>
      <c r="I17" s="42"/>
      <c r="J17" s="42"/>
      <c r="K17" s="42"/>
      <c r="L17" s="42"/>
      <c r="M17" s="42"/>
      <c r="N17" s="42"/>
      <c r="O17" s="39"/>
      <c r="P17" s="42"/>
      <c r="Q17" s="42"/>
      <c r="R17" s="42"/>
      <c r="S17" s="44"/>
    </row>
    <row r="18" spans="1:19" s="2" customFormat="1" ht="21.75" customHeight="1">
      <c r="A18" s="45" t="s">
        <v>25</v>
      </c>
      <c r="B18" s="46"/>
      <c r="C18" s="46"/>
      <c r="D18" s="47"/>
      <c r="E18" s="48" t="s">
        <v>26</v>
      </c>
      <c r="F18" s="47"/>
      <c r="G18" s="48" t="s">
        <v>27</v>
      </c>
      <c r="H18" s="46"/>
      <c r="I18" s="47"/>
      <c r="J18" s="48" t="s">
        <v>28</v>
      </c>
      <c r="K18" s="46"/>
      <c r="L18" s="48" t="s">
        <v>29</v>
      </c>
      <c r="M18" s="46"/>
      <c r="N18" s="46"/>
      <c r="O18" s="49"/>
      <c r="P18" s="47"/>
      <c r="Q18" s="48" t="s">
        <v>30</v>
      </c>
      <c r="R18" s="46"/>
      <c r="S18" s="50"/>
    </row>
    <row r="19" spans="1:19" s="2" customFormat="1" ht="19.5" customHeight="1">
      <c r="A19" s="51"/>
      <c r="B19" s="52"/>
      <c r="C19" s="52"/>
      <c r="D19" s="53"/>
      <c r="E19" s="54"/>
      <c r="F19" s="55"/>
      <c r="G19" s="56"/>
      <c r="H19" s="52"/>
      <c r="I19" s="53"/>
      <c r="J19" s="54"/>
      <c r="K19" s="57"/>
      <c r="L19" s="56"/>
      <c r="M19" s="52"/>
      <c r="N19" s="52"/>
      <c r="O19" s="58"/>
      <c r="P19" s="53"/>
      <c r="Q19" s="56"/>
      <c r="R19" s="59"/>
      <c r="S19" s="60"/>
    </row>
    <row r="20" spans="1:19" s="2" customFormat="1" ht="20.25" customHeight="1">
      <c r="A20" s="41"/>
      <c r="B20" s="42"/>
      <c r="C20" s="42"/>
      <c r="D20" s="42"/>
      <c r="E20" s="43" t="s">
        <v>31</v>
      </c>
      <c r="F20" s="42"/>
      <c r="G20" s="42"/>
      <c r="H20" s="42"/>
      <c r="I20" s="42"/>
      <c r="J20" s="61" t="s">
        <v>32</v>
      </c>
      <c r="K20" s="42"/>
      <c r="L20" s="42"/>
      <c r="M20" s="42"/>
      <c r="N20" s="42"/>
      <c r="O20" s="39"/>
      <c r="P20" s="42"/>
      <c r="Q20" s="42"/>
      <c r="R20" s="42"/>
      <c r="S20" s="44"/>
    </row>
    <row r="21" spans="1:19" s="2" customFormat="1" ht="19.5" customHeight="1">
      <c r="A21" s="62" t="s">
        <v>33</v>
      </c>
      <c r="B21" s="63"/>
      <c r="C21" s="64" t="s">
        <v>34</v>
      </c>
      <c r="D21" s="65"/>
      <c r="E21" s="65"/>
      <c r="F21" s="66"/>
      <c r="G21" s="62" t="s">
        <v>35</v>
      </c>
      <c r="H21" s="67"/>
      <c r="I21" s="64" t="s">
        <v>36</v>
      </c>
      <c r="J21" s="65"/>
      <c r="K21" s="65"/>
      <c r="L21" s="62" t="s">
        <v>37</v>
      </c>
      <c r="M21" s="67"/>
      <c r="N21" s="64" t="s">
        <v>38</v>
      </c>
      <c r="O21" s="68"/>
      <c r="P21" s="65"/>
      <c r="Q21" s="65"/>
      <c r="R21" s="65"/>
      <c r="S21" s="66"/>
    </row>
    <row r="22" spans="1:19" s="2" customFormat="1" ht="19.5" customHeight="1">
      <c r="A22" s="69" t="s">
        <v>39</v>
      </c>
      <c r="B22" s="70" t="s">
        <v>40</v>
      </c>
      <c r="C22" s="71"/>
      <c r="D22" s="72" t="s">
        <v>41</v>
      </c>
      <c r="E22" s="73"/>
      <c r="F22" s="74"/>
      <c r="G22" s="69" t="s">
        <v>42</v>
      </c>
      <c r="H22" s="75" t="s">
        <v>43</v>
      </c>
      <c r="I22" s="76"/>
      <c r="J22" s="77"/>
      <c r="K22" s="78"/>
      <c r="L22" s="69" t="s">
        <v>44</v>
      </c>
      <c r="M22" s="79" t="s">
        <v>45</v>
      </c>
      <c r="N22" s="80"/>
      <c r="O22" s="49"/>
      <c r="P22" s="80"/>
      <c r="Q22" s="81"/>
      <c r="R22" s="73"/>
      <c r="S22" s="74"/>
    </row>
    <row r="23" spans="1:19" s="2" customFormat="1" ht="19.5" customHeight="1">
      <c r="A23" s="69" t="s">
        <v>46</v>
      </c>
      <c r="B23" s="82"/>
      <c r="C23" s="83"/>
      <c r="D23" s="72" t="s">
        <v>47</v>
      </c>
      <c r="E23" s="73"/>
      <c r="F23" s="74"/>
      <c r="G23" s="69" t="s">
        <v>48</v>
      </c>
      <c r="H23" s="16" t="s">
        <v>49</v>
      </c>
      <c r="I23" s="76"/>
      <c r="J23" s="77"/>
      <c r="K23" s="78"/>
      <c r="L23" s="69" t="s">
        <v>50</v>
      </c>
      <c r="M23" s="79" t="s">
        <v>51</v>
      </c>
      <c r="N23" s="80"/>
      <c r="O23" s="49"/>
      <c r="P23" s="80"/>
      <c r="Q23" s="81"/>
      <c r="R23" s="73"/>
      <c r="S23" s="74"/>
    </row>
    <row r="24" spans="1:19" s="2" customFormat="1" ht="19.5" customHeight="1">
      <c r="A24" s="69" t="s">
        <v>52</v>
      </c>
      <c r="B24" s="70" t="s">
        <v>53</v>
      </c>
      <c r="C24" s="71"/>
      <c r="D24" s="72" t="s">
        <v>41</v>
      </c>
      <c r="E24" s="73"/>
      <c r="F24" s="74"/>
      <c r="G24" s="69" t="s">
        <v>54</v>
      </c>
      <c r="H24" s="75" t="s">
        <v>55</v>
      </c>
      <c r="I24" s="76"/>
      <c r="J24" s="77"/>
      <c r="K24" s="78"/>
      <c r="L24" s="69" t="s">
        <v>56</v>
      </c>
      <c r="M24" s="79" t="s">
        <v>57</v>
      </c>
      <c r="N24" s="80"/>
      <c r="O24" s="49"/>
      <c r="P24" s="80"/>
      <c r="Q24" s="81"/>
      <c r="R24" s="73"/>
      <c r="S24" s="74"/>
    </row>
    <row r="25" spans="1:19" s="2" customFormat="1" ht="19.5" customHeight="1">
      <c r="A25" s="69" t="s">
        <v>58</v>
      </c>
      <c r="B25" s="82"/>
      <c r="C25" s="83"/>
      <c r="D25" s="72" t="s">
        <v>47</v>
      </c>
      <c r="E25" s="73"/>
      <c r="F25" s="74"/>
      <c r="G25" s="69" t="s">
        <v>59</v>
      </c>
      <c r="H25" s="75"/>
      <c r="I25" s="76"/>
      <c r="J25" s="77"/>
      <c r="K25" s="78"/>
      <c r="L25" s="69" t="s">
        <v>60</v>
      </c>
      <c r="M25" s="79" t="s">
        <v>61</v>
      </c>
      <c r="N25" s="80"/>
      <c r="O25" s="49"/>
      <c r="P25" s="80"/>
      <c r="Q25" s="81"/>
      <c r="R25" s="73"/>
      <c r="S25" s="74"/>
    </row>
    <row r="26" spans="1:19" s="2" customFormat="1" ht="19.5" customHeight="1">
      <c r="A26" s="69" t="s">
        <v>62</v>
      </c>
      <c r="B26" s="70" t="s">
        <v>63</v>
      </c>
      <c r="C26" s="71"/>
      <c r="D26" s="72" t="s">
        <v>41</v>
      </c>
      <c r="E26" s="73"/>
      <c r="F26" s="74"/>
      <c r="G26" s="84"/>
      <c r="H26" s="80"/>
      <c r="I26" s="76"/>
      <c r="J26" s="77"/>
      <c r="K26" s="78"/>
      <c r="L26" s="69" t="s">
        <v>64</v>
      </c>
      <c r="M26" s="79" t="s">
        <v>65</v>
      </c>
      <c r="N26" s="80"/>
      <c r="O26" s="49"/>
      <c r="P26" s="80"/>
      <c r="Q26" s="81"/>
      <c r="R26" s="73"/>
      <c r="S26" s="74"/>
    </row>
    <row r="27" spans="1:19" s="2" customFormat="1" ht="19.5" customHeight="1">
      <c r="A27" s="69" t="s">
        <v>66</v>
      </c>
      <c r="B27" s="82"/>
      <c r="C27" s="83"/>
      <c r="D27" s="72" t="s">
        <v>47</v>
      </c>
      <c r="E27" s="73"/>
      <c r="F27" s="74"/>
      <c r="G27" s="84"/>
      <c r="H27" s="80"/>
      <c r="I27" s="76"/>
      <c r="J27" s="77"/>
      <c r="K27" s="78"/>
      <c r="L27" s="69" t="s">
        <v>67</v>
      </c>
      <c r="M27" s="75" t="s">
        <v>68</v>
      </c>
      <c r="N27" s="80"/>
      <c r="O27" s="49"/>
      <c r="P27" s="80"/>
      <c r="Q27" s="76"/>
      <c r="R27" s="73"/>
      <c r="S27" s="74"/>
    </row>
    <row r="28" spans="1:19" s="2" customFormat="1" ht="19.5" customHeight="1">
      <c r="A28" s="69" t="s">
        <v>69</v>
      </c>
      <c r="B28" s="238" t="s">
        <v>70</v>
      </c>
      <c r="C28" s="238"/>
      <c r="D28" s="238"/>
      <c r="E28" s="85"/>
      <c r="F28" s="44"/>
      <c r="G28" s="69" t="s">
        <v>71</v>
      </c>
      <c r="H28" s="86" t="s">
        <v>72</v>
      </c>
      <c r="I28" s="76"/>
      <c r="J28" s="87"/>
      <c r="K28" s="88"/>
      <c r="L28" s="69" t="s">
        <v>73</v>
      </c>
      <c r="M28" s="86" t="s">
        <v>74</v>
      </c>
      <c r="N28" s="80"/>
      <c r="O28" s="49"/>
      <c r="P28" s="80"/>
      <c r="Q28" s="76"/>
      <c r="R28" s="85"/>
      <c r="S28" s="44"/>
    </row>
    <row r="29" spans="1:19" s="2" customFormat="1" ht="19.5" customHeight="1">
      <c r="A29" s="89" t="s">
        <v>75</v>
      </c>
      <c r="B29" s="90" t="s">
        <v>76</v>
      </c>
      <c r="C29" s="91"/>
      <c r="D29" s="92"/>
      <c r="E29" s="93"/>
      <c r="F29" s="40"/>
      <c r="G29" s="89" t="s">
        <v>77</v>
      </c>
      <c r="H29" s="90" t="s">
        <v>78</v>
      </c>
      <c r="I29" s="92"/>
      <c r="J29" s="94"/>
      <c r="K29" s="95"/>
      <c r="L29" s="89" t="s">
        <v>79</v>
      </c>
      <c r="M29" s="90" t="s">
        <v>80</v>
      </c>
      <c r="N29" s="91"/>
      <c r="O29" s="39"/>
      <c r="P29" s="91"/>
      <c r="Q29" s="92"/>
      <c r="R29" s="93"/>
      <c r="S29" s="40"/>
    </row>
    <row r="30" spans="1:19" s="2" customFormat="1" ht="19.5" customHeight="1">
      <c r="A30" s="96" t="s">
        <v>14</v>
      </c>
      <c r="B30" s="15"/>
      <c r="C30" s="15"/>
      <c r="D30" s="15"/>
      <c r="E30" s="15"/>
      <c r="F30" s="97"/>
      <c r="G30" s="98"/>
      <c r="H30" s="15"/>
      <c r="I30" s="15"/>
      <c r="J30" s="15"/>
      <c r="K30" s="15"/>
      <c r="L30" s="62" t="s">
        <v>81</v>
      </c>
      <c r="M30" s="47"/>
      <c r="N30" s="64" t="s">
        <v>82</v>
      </c>
      <c r="O30" s="68"/>
      <c r="P30" s="46"/>
      <c r="Q30" s="46"/>
      <c r="R30" s="46"/>
      <c r="S30" s="50"/>
    </row>
    <row r="31" spans="1:19" s="2" customFormat="1" ht="19.5" customHeight="1">
      <c r="A31" s="18"/>
      <c r="B31" s="16"/>
      <c r="C31" s="16"/>
      <c r="D31" s="16"/>
      <c r="E31" s="16"/>
      <c r="F31" s="99"/>
      <c r="G31" s="100"/>
      <c r="H31" s="16"/>
      <c r="I31" s="16"/>
      <c r="J31" s="16"/>
      <c r="K31" s="16"/>
      <c r="L31" s="69" t="s">
        <v>83</v>
      </c>
      <c r="M31" s="75" t="s">
        <v>84</v>
      </c>
      <c r="N31" s="80"/>
      <c r="O31" s="49"/>
      <c r="P31" s="80"/>
      <c r="Q31" s="76"/>
      <c r="R31" s="85"/>
      <c r="S31" s="44"/>
    </row>
    <row r="32" spans="1:19" s="2" customFormat="1" ht="19.5" customHeight="1">
      <c r="A32" s="101" t="s">
        <v>85</v>
      </c>
      <c r="B32" s="49"/>
      <c r="C32" s="49"/>
      <c r="D32" s="49"/>
      <c r="E32" s="49"/>
      <c r="F32" s="83"/>
      <c r="G32" s="102" t="s">
        <v>86</v>
      </c>
      <c r="H32" s="49"/>
      <c r="I32" s="49"/>
      <c r="J32" s="49"/>
      <c r="K32" s="49"/>
      <c r="L32" s="69" t="s">
        <v>87</v>
      </c>
      <c r="M32" s="79" t="s">
        <v>88</v>
      </c>
      <c r="N32" s="103">
        <v>20</v>
      </c>
      <c r="O32" s="104" t="s">
        <v>89</v>
      </c>
      <c r="P32" s="105"/>
      <c r="Q32" s="76"/>
      <c r="R32" s="106"/>
      <c r="S32" s="107"/>
    </row>
    <row r="33" spans="1:19" s="2" customFormat="1" ht="12.75" customHeight="1" hidden="1">
      <c r="A33" s="108"/>
      <c r="B33" s="109"/>
      <c r="C33" s="109"/>
      <c r="D33" s="109"/>
      <c r="E33" s="109"/>
      <c r="F33" s="71"/>
      <c r="G33" s="110"/>
      <c r="H33" s="109"/>
      <c r="I33" s="109"/>
      <c r="J33" s="109"/>
      <c r="K33" s="109"/>
      <c r="L33" s="111"/>
      <c r="M33" s="112"/>
      <c r="N33" s="113"/>
      <c r="O33" s="114"/>
      <c r="P33" s="115"/>
      <c r="Q33" s="113"/>
      <c r="R33" s="116"/>
      <c r="S33" s="74"/>
    </row>
    <row r="34" spans="1:19" s="2" customFormat="1" ht="35.25" customHeight="1">
      <c r="A34" s="117" t="s">
        <v>12</v>
      </c>
      <c r="B34" s="118"/>
      <c r="C34" s="118"/>
      <c r="D34" s="118"/>
      <c r="E34" s="16"/>
      <c r="F34" s="99"/>
      <c r="G34" s="100"/>
      <c r="H34" s="16"/>
      <c r="I34" s="16"/>
      <c r="J34" s="16"/>
      <c r="K34" s="16"/>
      <c r="L34" s="89" t="s">
        <v>90</v>
      </c>
      <c r="M34" s="232" t="s">
        <v>91</v>
      </c>
      <c r="N34" s="233"/>
      <c r="O34" s="233"/>
      <c r="P34" s="233"/>
      <c r="Q34" s="92"/>
      <c r="R34" s="119"/>
      <c r="S34" s="28"/>
    </row>
    <row r="35" spans="1:19" s="2" customFormat="1" ht="33" customHeight="1">
      <c r="A35" s="101" t="s">
        <v>85</v>
      </c>
      <c r="B35" s="49"/>
      <c r="C35" s="49"/>
      <c r="D35" s="49"/>
      <c r="E35" s="49"/>
      <c r="F35" s="83"/>
      <c r="G35" s="102" t="s">
        <v>86</v>
      </c>
      <c r="H35" s="49"/>
      <c r="I35" s="49"/>
      <c r="J35" s="49"/>
      <c r="K35" s="49"/>
      <c r="L35" s="62" t="s">
        <v>92</v>
      </c>
      <c r="M35" s="47"/>
      <c r="N35" s="64" t="s">
        <v>93</v>
      </c>
      <c r="O35" s="68"/>
      <c r="P35" s="46"/>
      <c r="Q35" s="46"/>
      <c r="R35" s="120"/>
      <c r="S35" s="50"/>
    </row>
    <row r="36" spans="1:19" s="2" customFormat="1" ht="20.25" customHeight="1">
      <c r="A36" s="121" t="s">
        <v>16</v>
      </c>
      <c r="B36" s="109"/>
      <c r="C36" s="109"/>
      <c r="D36" s="109"/>
      <c r="E36" s="109"/>
      <c r="F36" s="71"/>
      <c r="G36" s="122"/>
      <c r="H36" s="109"/>
      <c r="I36" s="109"/>
      <c r="J36" s="109"/>
      <c r="K36" s="109"/>
      <c r="L36" s="69" t="s">
        <v>94</v>
      </c>
      <c r="M36" s="75" t="s">
        <v>95</v>
      </c>
      <c r="N36" s="80"/>
      <c r="O36" s="49"/>
      <c r="P36" s="80"/>
      <c r="Q36" s="76"/>
      <c r="R36" s="73"/>
      <c r="S36" s="74"/>
    </row>
    <row r="37" spans="1:19" s="2" customFormat="1" ht="19.5" customHeight="1">
      <c r="A37" s="18"/>
      <c r="B37" s="16"/>
      <c r="C37" s="16"/>
      <c r="D37" s="16"/>
      <c r="E37" s="16"/>
      <c r="F37" s="99"/>
      <c r="G37" s="123"/>
      <c r="H37" s="16"/>
      <c r="I37" s="16"/>
      <c r="J37" s="16"/>
      <c r="K37" s="16"/>
      <c r="L37" s="69" t="s">
        <v>96</v>
      </c>
      <c r="M37" s="75" t="s">
        <v>97</v>
      </c>
      <c r="N37" s="80"/>
      <c r="O37" s="49"/>
      <c r="P37" s="80"/>
      <c r="Q37" s="76"/>
      <c r="R37" s="73"/>
      <c r="S37" s="74"/>
    </row>
    <row r="38" spans="1:19" s="2" customFormat="1" ht="19.5" customHeight="1">
      <c r="A38" s="124" t="s">
        <v>85</v>
      </c>
      <c r="B38" s="39"/>
      <c r="C38" s="39"/>
      <c r="D38" s="39"/>
      <c r="E38" s="39"/>
      <c r="F38" s="125"/>
      <c r="G38" s="126" t="s">
        <v>86</v>
      </c>
      <c r="H38" s="39"/>
      <c r="I38" s="39"/>
      <c r="J38" s="39"/>
      <c r="K38" s="39"/>
      <c r="L38" s="89" t="s">
        <v>98</v>
      </c>
      <c r="M38" s="90" t="s">
        <v>99</v>
      </c>
      <c r="N38" s="91"/>
      <c r="O38" s="127"/>
      <c r="P38" s="91"/>
      <c r="Q38" s="92"/>
      <c r="R38" s="54"/>
      <c r="S38" s="128"/>
    </row>
  </sheetData>
  <sheetProtection/>
  <mergeCells count="13">
    <mergeCell ref="H15:I15"/>
    <mergeCell ref="M34:P34"/>
    <mergeCell ref="Q12:R12"/>
    <mergeCell ref="B8:D8"/>
    <mergeCell ref="B12:D12"/>
    <mergeCell ref="B28:D28"/>
    <mergeCell ref="E12:M12"/>
    <mergeCell ref="E5:M5"/>
    <mergeCell ref="E6:M6"/>
    <mergeCell ref="E7:M7"/>
    <mergeCell ref="E9:M9"/>
    <mergeCell ref="E10:M10"/>
    <mergeCell ref="E11:M11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93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zoomScale="70" zoomScaleNormal="70" zoomScalePageLayoutView="0" workbookViewId="0" topLeftCell="A1">
      <selection activeCell="M17" sqref="M17"/>
    </sheetView>
  </sheetViews>
  <sheetFormatPr defaultColWidth="10.66015625" defaultRowHeight="12" customHeight="1"/>
  <cols>
    <col min="1" max="1" width="15.5" style="2" customWidth="1"/>
    <col min="2" max="2" width="72.33203125" style="2" customWidth="1"/>
    <col min="3" max="3" width="22" style="2" customWidth="1"/>
    <col min="4" max="4" width="21" style="2" customWidth="1"/>
    <col min="5" max="5" width="21.5" style="2" customWidth="1"/>
    <col min="6" max="7" width="19.66015625" style="2" customWidth="1"/>
    <col min="8" max="16384" width="10.66015625" style="1" customWidth="1"/>
  </cols>
  <sheetData>
    <row r="1" spans="1:7" s="2" customFormat="1" ht="30.75" customHeight="1">
      <c r="A1" s="242" t="s">
        <v>130</v>
      </c>
      <c r="B1" s="242"/>
      <c r="C1" s="242"/>
      <c r="D1" s="242"/>
      <c r="E1" s="242"/>
      <c r="F1" s="242"/>
      <c r="G1" s="242"/>
    </row>
    <row r="2" spans="1:7" s="2" customFormat="1" ht="12.75" customHeight="1">
      <c r="A2" s="149" t="s">
        <v>410</v>
      </c>
      <c r="B2" s="149"/>
      <c r="C2" s="149"/>
      <c r="D2" s="149"/>
      <c r="E2" s="149"/>
      <c r="F2" s="149"/>
      <c r="G2" s="149"/>
    </row>
    <row r="3" spans="1:7" s="2" customFormat="1" ht="12.75" customHeight="1">
      <c r="A3" s="149" t="s">
        <v>411</v>
      </c>
      <c r="B3" s="149"/>
      <c r="C3" s="149"/>
      <c r="D3" s="149"/>
      <c r="E3" s="149"/>
      <c r="F3" s="149"/>
      <c r="G3" s="149"/>
    </row>
    <row r="4" spans="1:7" s="2" customFormat="1" ht="13.5" customHeight="1">
      <c r="A4" s="150"/>
      <c r="B4" s="150"/>
      <c r="C4" s="149"/>
      <c r="D4" s="149"/>
      <c r="E4" s="149"/>
      <c r="F4" s="149"/>
      <c r="G4" s="149"/>
    </row>
    <row r="5" spans="1:7" s="2" customFormat="1" ht="6.75" customHeight="1">
      <c r="A5" s="30"/>
      <c r="B5" s="30"/>
      <c r="C5" s="30"/>
      <c r="D5" s="30"/>
      <c r="E5" s="30"/>
      <c r="F5" s="30"/>
      <c r="G5" s="30"/>
    </row>
    <row r="6" spans="1:7" s="2" customFormat="1" ht="13.5" customHeight="1">
      <c r="A6" s="146" t="s">
        <v>406</v>
      </c>
      <c r="B6" s="146"/>
      <c r="C6" s="147"/>
      <c r="D6" s="148"/>
      <c r="E6" s="147"/>
      <c r="F6" s="147"/>
      <c r="G6" s="147"/>
    </row>
    <row r="7" spans="1:7" s="2" customFormat="1" ht="14.25" customHeight="1">
      <c r="A7" s="146" t="s">
        <v>407</v>
      </c>
      <c r="B7" s="146"/>
      <c r="C7" s="145"/>
      <c r="D7" s="243" t="s">
        <v>408</v>
      </c>
      <c r="E7" s="244"/>
      <c r="F7" s="245"/>
      <c r="G7" s="145"/>
    </row>
    <row r="8" spans="1:7" s="2" customFormat="1" ht="14.25" customHeight="1">
      <c r="A8" s="146" t="s">
        <v>387</v>
      </c>
      <c r="B8" s="146"/>
      <c r="C8" s="145"/>
      <c r="D8" s="146" t="s">
        <v>409</v>
      </c>
      <c r="E8" s="145"/>
      <c r="F8" s="145"/>
      <c r="G8" s="145"/>
    </row>
    <row r="9" spans="1:7" s="2" customFormat="1" ht="6.75" customHeight="1">
      <c r="A9" s="141"/>
      <c r="B9" s="141"/>
      <c r="C9" s="141"/>
      <c r="D9" s="141"/>
      <c r="E9" s="141"/>
      <c r="F9" s="141"/>
      <c r="G9" s="141"/>
    </row>
    <row r="10" spans="1:7" s="2" customFormat="1" ht="23.25" customHeight="1">
      <c r="A10" s="144" t="s">
        <v>129</v>
      </c>
      <c r="B10" s="144" t="s">
        <v>128</v>
      </c>
      <c r="C10" s="144" t="s">
        <v>127</v>
      </c>
      <c r="D10" s="144" t="s">
        <v>47</v>
      </c>
      <c r="E10" s="144" t="s">
        <v>126</v>
      </c>
      <c r="F10" s="144" t="s">
        <v>125</v>
      </c>
      <c r="G10" s="144" t="s">
        <v>124</v>
      </c>
    </row>
    <row r="11" spans="1:7" s="2" customFormat="1" ht="12.75" customHeight="1" hidden="1">
      <c r="A11" s="144" t="s">
        <v>39</v>
      </c>
      <c r="B11" s="144" t="s">
        <v>46</v>
      </c>
      <c r="C11" s="143" t="s">
        <v>52</v>
      </c>
      <c r="D11" s="143" t="s">
        <v>58</v>
      </c>
      <c r="E11" s="143" t="s">
        <v>62</v>
      </c>
      <c r="F11" s="143" t="s">
        <v>66</v>
      </c>
      <c r="G11" s="143" t="s">
        <v>69</v>
      </c>
    </row>
    <row r="12" spans="1:7" s="2" customFormat="1" ht="4.5" customHeight="1">
      <c r="A12" s="142"/>
      <c r="B12" s="142"/>
      <c r="C12" s="141"/>
      <c r="D12" s="141"/>
      <c r="E12" s="141"/>
      <c r="F12" s="141"/>
      <c r="G12" s="141"/>
    </row>
    <row r="13" spans="1:7" s="2" customFormat="1" ht="30.75" customHeight="1">
      <c r="A13" s="140" t="s">
        <v>40</v>
      </c>
      <c r="B13" s="139" t="s">
        <v>123</v>
      </c>
      <c r="C13" s="138">
        <f>SUM(C18)</f>
        <v>0</v>
      </c>
      <c r="D13" s="138">
        <f>'Výkaz výmer'!H13</f>
        <v>0</v>
      </c>
      <c r="E13" s="138">
        <f>'Výkaz výmer'!I13</f>
        <v>0</v>
      </c>
      <c r="F13" s="137"/>
      <c r="G13" s="137"/>
    </row>
    <row r="14" spans="1:7" s="2" customFormat="1" ht="28.5" customHeight="1">
      <c r="A14" s="136" t="s">
        <v>39</v>
      </c>
      <c r="B14" s="135" t="s">
        <v>122</v>
      </c>
      <c r="C14" s="134">
        <v>0</v>
      </c>
      <c r="D14" s="134">
        <f>'Výkaz výmer'!H14</f>
        <v>0</v>
      </c>
      <c r="E14" s="134">
        <f>'Výkaz výmer'!I14</f>
        <v>0</v>
      </c>
      <c r="F14" s="133"/>
      <c r="G14" s="133"/>
    </row>
    <row r="15" spans="1:7" s="2" customFormat="1" ht="28.5" customHeight="1">
      <c r="A15" s="136" t="s">
        <v>46</v>
      </c>
      <c r="B15" s="135" t="s">
        <v>121</v>
      </c>
      <c r="C15" s="134">
        <v>0</v>
      </c>
      <c r="D15" s="134">
        <f>'Výkaz výmer'!H46</f>
        <v>0</v>
      </c>
      <c r="E15" s="134">
        <f>'Výkaz výmer'!I46</f>
        <v>0</v>
      </c>
      <c r="F15" s="133"/>
      <c r="G15" s="133"/>
    </row>
    <row r="16" spans="1:7" s="2" customFormat="1" ht="28.5" customHeight="1">
      <c r="A16" s="136" t="s">
        <v>52</v>
      </c>
      <c r="B16" s="135" t="s">
        <v>120</v>
      </c>
      <c r="C16" s="134">
        <v>0</v>
      </c>
      <c r="D16" s="134">
        <f>'Výkaz výmer'!H80</f>
        <v>0</v>
      </c>
      <c r="E16" s="134">
        <f>'Výkaz výmer'!I80</f>
        <v>0</v>
      </c>
      <c r="F16" s="133"/>
      <c r="G16" s="133"/>
    </row>
    <row r="17" spans="1:7" s="2" customFormat="1" ht="28.5" customHeight="1">
      <c r="A17" s="136" t="s">
        <v>66</v>
      </c>
      <c r="B17" s="135" t="s">
        <v>119</v>
      </c>
      <c r="C17" s="134">
        <v>0</v>
      </c>
      <c r="D17" s="134">
        <f>'Výkaz výmer'!H95</f>
        <v>0</v>
      </c>
      <c r="E17" s="134">
        <f>'Výkaz výmer'!I95</f>
        <v>0</v>
      </c>
      <c r="F17" s="133"/>
      <c r="G17" s="133"/>
    </row>
    <row r="18" spans="1:7" s="2" customFormat="1" ht="28.5" customHeight="1">
      <c r="A18" s="136" t="s">
        <v>48</v>
      </c>
      <c r="B18" s="135" t="s">
        <v>118</v>
      </c>
      <c r="C18" s="134">
        <f>'Výkaz výmer'!G104</f>
        <v>0</v>
      </c>
      <c r="D18" s="134">
        <f>'Výkaz výmer'!H104</f>
        <v>0</v>
      </c>
      <c r="E18" s="134">
        <f>'Výkaz výmer'!I104</f>
        <v>0</v>
      </c>
      <c r="F18" s="133"/>
      <c r="G18" s="133"/>
    </row>
    <row r="19" spans="1:7" s="2" customFormat="1" ht="28.5" customHeight="1">
      <c r="A19" s="136" t="s">
        <v>117</v>
      </c>
      <c r="B19" s="135" t="s">
        <v>116</v>
      </c>
      <c r="C19" s="134">
        <v>0</v>
      </c>
      <c r="D19" s="134">
        <f>'Výkaz výmer'!H169</f>
        <v>0</v>
      </c>
      <c r="E19" s="134">
        <f>'Výkaz výmer'!I169</f>
        <v>0</v>
      </c>
      <c r="F19" s="133"/>
      <c r="G19" s="133"/>
    </row>
    <row r="20" spans="1:7" s="2" customFormat="1" ht="30.75" customHeight="1">
      <c r="A20" s="140" t="s">
        <v>53</v>
      </c>
      <c r="B20" s="139" t="s">
        <v>115</v>
      </c>
      <c r="C20" s="138">
        <f>'Výkaz výmer'!G171</f>
        <v>0</v>
      </c>
      <c r="D20" s="138">
        <f>'Výkaz výmer'!H171</f>
        <v>0</v>
      </c>
      <c r="E20" s="138">
        <f>'Výkaz výmer'!I171</f>
        <v>0</v>
      </c>
      <c r="F20" s="137"/>
      <c r="G20" s="137"/>
    </row>
    <row r="21" spans="1:7" s="2" customFormat="1" ht="28.5" customHeight="1">
      <c r="A21" s="136" t="s">
        <v>114</v>
      </c>
      <c r="B21" s="135" t="s">
        <v>113</v>
      </c>
      <c r="C21" s="134">
        <f>'Výkaz výmer'!G172</f>
        <v>0</v>
      </c>
      <c r="D21" s="134">
        <f>'Výkaz výmer'!H172</f>
        <v>0</v>
      </c>
      <c r="E21" s="134">
        <f>'Výkaz výmer'!I172</f>
        <v>0</v>
      </c>
      <c r="F21" s="133"/>
      <c r="G21" s="133"/>
    </row>
    <row r="22" spans="1:7" s="2" customFormat="1" ht="28.5" customHeight="1">
      <c r="A22" s="136" t="s">
        <v>112</v>
      </c>
      <c r="B22" s="135" t="s">
        <v>111</v>
      </c>
      <c r="C22" s="134">
        <f>'Výkaz výmer'!G190</f>
        <v>0</v>
      </c>
      <c r="D22" s="134">
        <f>'Výkaz výmer'!H190</f>
        <v>0</v>
      </c>
      <c r="E22" s="134">
        <f>'Výkaz výmer'!I190</f>
        <v>0</v>
      </c>
      <c r="F22" s="133"/>
      <c r="G22" s="133"/>
    </row>
    <row r="23" spans="1:7" s="2" customFormat="1" ht="28.5" customHeight="1">
      <c r="A23" s="136" t="s">
        <v>110</v>
      </c>
      <c r="B23" s="135" t="s">
        <v>109</v>
      </c>
      <c r="C23" s="134">
        <v>0</v>
      </c>
      <c r="D23" s="134">
        <f>'Výkaz výmer'!H194</f>
        <v>0</v>
      </c>
      <c r="E23" s="134">
        <f>'Výkaz výmer'!I194</f>
        <v>0</v>
      </c>
      <c r="F23" s="133"/>
      <c r="G23" s="133"/>
    </row>
    <row r="24" spans="1:7" s="2" customFormat="1" ht="28.5" customHeight="1">
      <c r="A24" s="136" t="s">
        <v>108</v>
      </c>
      <c r="B24" s="135" t="s">
        <v>107</v>
      </c>
      <c r="C24" s="134">
        <v>0</v>
      </c>
      <c r="D24" s="134">
        <f>'Výkaz výmer'!H210</f>
        <v>0</v>
      </c>
      <c r="E24" s="134">
        <f>'Výkaz výmer'!I210</f>
        <v>0</v>
      </c>
      <c r="F24" s="133"/>
      <c r="G24" s="133"/>
    </row>
    <row r="25" spans="1:7" s="2" customFormat="1" ht="28.5" customHeight="1">
      <c r="A25" s="136" t="s">
        <v>106</v>
      </c>
      <c r="B25" s="135" t="s">
        <v>105</v>
      </c>
      <c r="C25" s="134">
        <v>0</v>
      </c>
      <c r="D25" s="134">
        <f>'Výkaz výmer'!H217</f>
        <v>0</v>
      </c>
      <c r="E25" s="134">
        <f>'Výkaz výmer'!I217</f>
        <v>0</v>
      </c>
      <c r="F25" s="133"/>
      <c r="G25" s="133"/>
    </row>
    <row r="26" spans="1:7" s="2" customFormat="1" ht="30.75" customHeight="1">
      <c r="A26" s="140" t="s">
        <v>104</v>
      </c>
      <c r="B26" s="139" t="s">
        <v>103</v>
      </c>
      <c r="C26" s="138">
        <v>0</v>
      </c>
      <c r="D26" s="138">
        <f>'Výkaz výmer'!H364</f>
        <v>0</v>
      </c>
      <c r="E26" s="138">
        <f>'Výkaz výmer'!I364</f>
        <v>0</v>
      </c>
      <c r="F26" s="137"/>
      <c r="G26" s="137"/>
    </row>
    <row r="27" spans="1:7" s="2" customFormat="1" ht="28.5" customHeight="1">
      <c r="A27" s="136" t="s">
        <v>102</v>
      </c>
      <c r="B27" s="135" t="s">
        <v>101</v>
      </c>
      <c r="C27" s="134">
        <v>0</v>
      </c>
      <c r="D27" s="134">
        <f>'Výkaz výmer'!H365</f>
        <v>0</v>
      </c>
      <c r="E27" s="134">
        <f>'Výkaz výmer'!I365</f>
        <v>0</v>
      </c>
      <c r="F27" s="133"/>
      <c r="G27" s="133"/>
    </row>
    <row r="28" spans="1:7" s="2" customFormat="1" ht="30.75" customHeight="1">
      <c r="A28" s="132"/>
      <c r="B28" s="131" t="s">
        <v>100</v>
      </c>
      <c r="C28" s="130">
        <f>C13+C20+C26</f>
        <v>0</v>
      </c>
      <c r="D28" s="130">
        <f>D26+D20+D13</f>
        <v>0</v>
      </c>
      <c r="E28" s="130">
        <f>E26+E20+E13</f>
        <v>0</v>
      </c>
      <c r="F28" s="129"/>
      <c r="G28" s="129"/>
    </row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scale="63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2"/>
  <sheetViews>
    <sheetView showGridLines="0" tabSelected="1" zoomScale="66" zoomScaleNormal="66" zoomScalePageLayoutView="0" workbookViewId="0" topLeftCell="A1">
      <pane ySplit="12" topLeftCell="A354" activePane="bottomLeft" state="frozen"/>
      <selection pane="topLeft" activeCell="A1" sqref="A1"/>
      <selection pane="bottomLeft" activeCell="C371" sqref="C371"/>
    </sheetView>
  </sheetViews>
  <sheetFormatPr defaultColWidth="10.5" defaultRowHeight="12" customHeight="1"/>
  <cols>
    <col min="1" max="1" width="6" style="155" customWidth="1"/>
    <col min="2" max="2" width="16.66015625" style="154" customWidth="1"/>
    <col min="3" max="3" width="42.83203125" style="154" customWidth="1"/>
    <col min="4" max="4" width="4.33203125" style="154" customWidth="1"/>
    <col min="5" max="5" width="12.83203125" style="151" customWidth="1"/>
    <col min="6" max="6" width="10.83203125" style="153" customWidth="1"/>
    <col min="7" max="7" width="15" style="153" bestFit="1" customWidth="1"/>
    <col min="8" max="8" width="20.16015625" style="153" bestFit="1" customWidth="1"/>
    <col min="9" max="9" width="20.83203125" style="153" customWidth="1"/>
    <col min="10" max="10" width="10.66015625" style="152" customWidth="1"/>
    <col min="11" max="11" width="10.66015625" style="151" customWidth="1"/>
    <col min="12" max="16384" width="10.5" style="1" customWidth="1"/>
  </cols>
  <sheetData>
    <row r="1" spans="1:11" s="2" customFormat="1" ht="18.75" customHeight="1">
      <c r="A1" s="200"/>
      <c r="B1" s="200"/>
      <c r="C1" s="200" t="s">
        <v>0</v>
      </c>
      <c r="D1" s="200"/>
      <c r="E1" s="200"/>
      <c r="F1" s="200"/>
      <c r="G1" s="200"/>
      <c r="H1" s="200"/>
      <c r="I1" s="200"/>
      <c r="J1" s="200"/>
      <c r="K1" s="200"/>
    </row>
    <row r="2" spans="1:11" s="2" customFormat="1" ht="12.75" customHeight="1">
      <c r="A2" s="199" t="s">
        <v>410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2" customFormat="1" ht="12.75" customHeight="1">
      <c r="A3" s="199" t="s">
        <v>411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1" s="2" customFormat="1" ht="12.75" customHeight="1">
      <c r="A4" s="198"/>
      <c r="B4" s="198"/>
      <c r="C4" s="198"/>
      <c r="D4" s="194"/>
      <c r="E4" s="194"/>
      <c r="F4" s="194"/>
      <c r="G4" s="194"/>
      <c r="H4" s="194"/>
      <c r="I4" s="194"/>
      <c r="J4" s="194"/>
      <c r="K4" s="194"/>
    </row>
    <row r="5" spans="1:11" s="2" customFormat="1" ht="12.75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6" spans="1:11" s="2" customFormat="1" ht="12.75" customHeight="1">
      <c r="A6" s="194" t="s">
        <v>412</v>
      </c>
      <c r="B6" s="196"/>
      <c r="C6" s="196"/>
      <c r="D6" s="196"/>
      <c r="E6" s="191"/>
      <c r="F6" s="195"/>
      <c r="G6" s="195"/>
      <c r="H6" s="195"/>
      <c r="I6" s="195"/>
      <c r="J6" s="197"/>
      <c r="K6" s="191"/>
    </row>
    <row r="7" spans="1:11" s="2" customFormat="1" ht="12.75" customHeight="1">
      <c r="A7" s="194"/>
      <c r="B7" s="196"/>
      <c r="C7" s="196"/>
      <c r="D7" s="196"/>
      <c r="E7" s="191"/>
      <c r="F7" s="195"/>
      <c r="G7" s="195"/>
      <c r="H7" s="194"/>
      <c r="I7" s="193"/>
      <c r="J7" s="192"/>
      <c r="K7" s="191"/>
    </row>
    <row r="8" spans="1:11" s="2" customFormat="1" ht="12.75" customHeight="1">
      <c r="A8" s="194" t="s">
        <v>387</v>
      </c>
      <c r="B8" s="196"/>
      <c r="C8" s="196"/>
      <c r="D8" s="196"/>
      <c r="E8" s="191"/>
      <c r="F8" s="195"/>
      <c r="G8" s="195"/>
      <c r="H8" s="202"/>
      <c r="I8" s="193"/>
      <c r="J8" s="192"/>
      <c r="K8" s="191"/>
    </row>
    <row r="9" spans="1:11" s="2" customFormat="1" ht="11.25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1" s="2" customFormat="1" ht="36" customHeight="1">
      <c r="A10" s="190" t="s">
        <v>384</v>
      </c>
      <c r="B10" s="190" t="s">
        <v>383</v>
      </c>
      <c r="C10" s="190" t="s">
        <v>128</v>
      </c>
      <c r="D10" s="190" t="s">
        <v>382</v>
      </c>
      <c r="E10" s="190" t="s">
        <v>381</v>
      </c>
      <c r="F10" s="190" t="s">
        <v>380</v>
      </c>
      <c r="G10" s="190" t="s">
        <v>379</v>
      </c>
      <c r="H10" s="190" t="s">
        <v>378</v>
      </c>
      <c r="I10" s="190" t="s">
        <v>126</v>
      </c>
      <c r="J10" s="190" t="s">
        <v>377</v>
      </c>
      <c r="K10" s="190" t="s">
        <v>125</v>
      </c>
    </row>
    <row r="11" spans="1:11" s="2" customFormat="1" ht="12.75" customHeight="1">
      <c r="A11" s="190" t="s">
        <v>39</v>
      </c>
      <c r="B11" s="190" t="s">
        <v>46</v>
      </c>
      <c r="C11" s="190" t="s">
        <v>52</v>
      </c>
      <c r="D11" s="190" t="s">
        <v>58</v>
      </c>
      <c r="E11" s="190" t="s">
        <v>62</v>
      </c>
      <c r="F11" s="190" t="s">
        <v>66</v>
      </c>
      <c r="G11" s="190" t="s">
        <v>69</v>
      </c>
      <c r="H11" s="190" t="s">
        <v>42</v>
      </c>
      <c r="I11" s="190" t="s">
        <v>48</v>
      </c>
      <c r="J11" s="190" t="s">
        <v>54</v>
      </c>
      <c r="K11" s="190" t="s">
        <v>59</v>
      </c>
    </row>
    <row r="12" spans="1:11" s="2" customFormat="1" ht="11.25" customHeight="1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</row>
    <row r="13" spans="1:11" s="2" customFormat="1" ht="30.75" customHeight="1">
      <c r="A13" s="169"/>
      <c r="B13" s="139" t="s">
        <v>40</v>
      </c>
      <c r="C13" s="139" t="s">
        <v>123</v>
      </c>
      <c r="D13" s="139"/>
      <c r="E13" s="137"/>
      <c r="F13" s="138"/>
      <c r="G13" s="138">
        <f>SUM(G14+G46+G80+G95+G104+'Výkaz výmer'!G169)</f>
        <v>0</v>
      </c>
      <c r="H13" s="138">
        <f>SUM(H14+H46+H80+H95+H104+H169)</f>
        <v>0</v>
      </c>
      <c r="I13" s="138">
        <f>SUM(I14+I46+I80+I95+I104+I169)</f>
        <v>0</v>
      </c>
      <c r="J13" s="168"/>
      <c r="K13" s="137"/>
    </row>
    <row r="14" spans="1:11" s="2" customFormat="1" ht="28.5" customHeight="1">
      <c r="A14" s="167"/>
      <c r="B14" s="166" t="s">
        <v>39</v>
      </c>
      <c r="C14" s="166" t="s">
        <v>122</v>
      </c>
      <c r="D14" s="166"/>
      <c r="E14" s="163"/>
      <c r="F14" s="165"/>
      <c r="G14" s="165">
        <v>0</v>
      </c>
      <c r="H14" s="165">
        <f>SUM(H15+H16+H19+H22+H27+H28+H36+H37+H42+H43+H44+H45)</f>
        <v>0</v>
      </c>
      <c r="I14" s="165">
        <f>SUM(I15+I16+I19+I22+I27+I28+I36+I37+I42+I43+I44+I45)</f>
        <v>0</v>
      </c>
      <c r="J14" s="164"/>
      <c r="K14" s="163"/>
    </row>
    <row r="15" spans="1:11" s="2" customFormat="1" ht="24" customHeight="1">
      <c r="A15" s="162">
        <v>1</v>
      </c>
      <c r="B15" s="161" t="s">
        <v>376</v>
      </c>
      <c r="C15" s="161" t="s">
        <v>375</v>
      </c>
      <c r="D15" s="161" t="s">
        <v>158</v>
      </c>
      <c r="E15" s="158">
        <v>46</v>
      </c>
      <c r="F15" s="160"/>
      <c r="G15" s="160"/>
      <c r="H15" s="160">
        <f>F15*E15</f>
        <v>0</v>
      </c>
      <c r="I15" s="160">
        <f>F15*E15</f>
        <v>0</v>
      </c>
      <c r="J15" s="159"/>
      <c r="K15" s="158"/>
    </row>
    <row r="16" spans="1:11" s="2" customFormat="1" ht="24" customHeight="1">
      <c r="A16" s="162">
        <v>2</v>
      </c>
      <c r="B16" s="161" t="s">
        <v>374</v>
      </c>
      <c r="C16" s="161" t="s">
        <v>373</v>
      </c>
      <c r="D16" s="161" t="s">
        <v>372</v>
      </c>
      <c r="E16" s="158">
        <v>510</v>
      </c>
      <c r="F16" s="160"/>
      <c r="G16" s="160"/>
      <c r="H16" s="160">
        <f>F16*E16</f>
        <v>0</v>
      </c>
      <c r="I16" s="160">
        <f>F16*E16</f>
        <v>0</v>
      </c>
      <c r="J16" s="159"/>
      <c r="K16" s="158"/>
    </row>
    <row r="17" spans="1:11" s="2" customFormat="1" ht="13.5" customHeight="1">
      <c r="A17" s="189"/>
      <c r="B17" s="188"/>
      <c r="C17" s="188"/>
      <c r="D17" s="188"/>
      <c r="E17" s="185"/>
      <c r="F17" s="187"/>
      <c r="G17" s="187"/>
      <c r="H17" s="187"/>
      <c r="I17" s="187"/>
      <c r="J17" s="186"/>
      <c r="K17" s="185"/>
    </row>
    <row r="18" spans="1:11" s="2" customFormat="1" ht="13.5" customHeight="1">
      <c r="A18" s="174"/>
      <c r="B18" s="173"/>
      <c r="C18" s="173" t="s">
        <v>371</v>
      </c>
      <c r="D18" s="173"/>
      <c r="E18" s="170">
        <v>720</v>
      </c>
      <c r="F18" s="172"/>
      <c r="G18" s="172"/>
      <c r="H18" s="172"/>
      <c r="I18" s="172"/>
      <c r="J18" s="171"/>
      <c r="K18" s="170"/>
    </row>
    <row r="19" spans="1:11" s="2" customFormat="1" ht="24" customHeight="1">
      <c r="A19" s="162">
        <v>3</v>
      </c>
      <c r="B19" s="161" t="s">
        <v>370</v>
      </c>
      <c r="C19" s="161" t="s">
        <v>369</v>
      </c>
      <c r="D19" s="161" t="s">
        <v>253</v>
      </c>
      <c r="E19" s="158">
        <v>30</v>
      </c>
      <c r="F19" s="160"/>
      <c r="G19" s="160"/>
      <c r="H19" s="160">
        <f>F19*E19</f>
        <v>0</v>
      </c>
      <c r="I19" s="160">
        <f>F19*E19</f>
        <v>0</v>
      </c>
      <c r="J19" s="159"/>
      <c r="K19" s="158"/>
    </row>
    <row r="20" spans="1:11" s="2" customFormat="1" ht="13.5" customHeight="1">
      <c r="A20" s="189"/>
      <c r="B20" s="188"/>
      <c r="C20" s="188"/>
      <c r="D20" s="188"/>
      <c r="E20" s="185"/>
      <c r="F20" s="187"/>
      <c r="G20" s="187"/>
      <c r="H20" s="187"/>
      <c r="I20" s="187"/>
      <c r="J20" s="186"/>
      <c r="K20" s="185"/>
    </row>
    <row r="21" spans="1:11" s="2" customFormat="1" ht="13.5" customHeight="1">
      <c r="A21" s="174"/>
      <c r="B21" s="173"/>
      <c r="C21" s="173" t="s">
        <v>368</v>
      </c>
      <c r="D21" s="173"/>
      <c r="E21" s="170">
        <v>30</v>
      </c>
      <c r="F21" s="172"/>
      <c r="G21" s="172"/>
      <c r="H21" s="172"/>
      <c r="I21" s="172"/>
      <c r="J21" s="171"/>
      <c r="K21" s="170"/>
    </row>
    <row r="22" spans="1:11" s="2" customFormat="1" ht="13.5" customHeight="1">
      <c r="A22" s="162">
        <v>4</v>
      </c>
      <c r="B22" s="161" t="s">
        <v>367</v>
      </c>
      <c r="C22" s="161" t="s">
        <v>366</v>
      </c>
      <c r="D22" s="161" t="s">
        <v>229</v>
      </c>
      <c r="E22" s="158">
        <v>52.123</v>
      </c>
      <c r="F22" s="160"/>
      <c r="G22" s="160"/>
      <c r="H22" s="160">
        <f>F22*E22</f>
        <v>0</v>
      </c>
      <c r="I22" s="160">
        <f>F22*E22</f>
        <v>0</v>
      </c>
      <c r="J22" s="159"/>
      <c r="K22" s="158"/>
    </row>
    <row r="23" spans="1:11" s="2" customFormat="1" ht="13.5" customHeight="1">
      <c r="A23" s="174"/>
      <c r="B23" s="173"/>
      <c r="C23" s="173" t="s">
        <v>365</v>
      </c>
      <c r="D23" s="173"/>
      <c r="E23" s="170">
        <v>17.1</v>
      </c>
      <c r="F23" s="172"/>
      <c r="G23" s="172"/>
      <c r="H23" s="172"/>
      <c r="I23" s="172"/>
      <c r="J23" s="171"/>
      <c r="K23" s="170"/>
    </row>
    <row r="24" spans="1:11" s="2" customFormat="1" ht="13.5" customHeight="1">
      <c r="A24" s="174"/>
      <c r="B24" s="173"/>
      <c r="C24" s="173" t="s">
        <v>364</v>
      </c>
      <c r="D24" s="173"/>
      <c r="E24" s="170">
        <v>55.176</v>
      </c>
      <c r="F24" s="172"/>
      <c r="G24" s="172"/>
      <c r="H24" s="172"/>
      <c r="I24" s="172"/>
      <c r="J24" s="171"/>
      <c r="K24" s="170"/>
    </row>
    <row r="25" spans="1:11" s="2" customFormat="1" ht="13.5" customHeight="1">
      <c r="A25" s="174"/>
      <c r="B25" s="173"/>
      <c r="C25" s="173" t="s">
        <v>363</v>
      </c>
      <c r="D25" s="173"/>
      <c r="E25" s="170">
        <v>23.75</v>
      </c>
      <c r="F25" s="172"/>
      <c r="G25" s="172"/>
      <c r="H25" s="172"/>
      <c r="I25" s="172"/>
      <c r="J25" s="171"/>
      <c r="K25" s="170"/>
    </row>
    <row r="26" spans="1:11" s="2" customFormat="1" ht="13.5" customHeight="1">
      <c r="A26" s="179"/>
      <c r="B26" s="178"/>
      <c r="C26" s="178" t="s">
        <v>149</v>
      </c>
      <c r="D26" s="178"/>
      <c r="E26" s="175">
        <v>96.026</v>
      </c>
      <c r="F26" s="177"/>
      <c r="G26" s="177"/>
      <c r="H26" s="177"/>
      <c r="I26" s="177"/>
      <c r="J26" s="176"/>
      <c r="K26" s="175"/>
    </row>
    <row r="27" spans="1:11" s="2" customFormat="1" ht="24" customHeight="1">
      <c r="A27" s="162">
        <v>5</v>
      </c>
      <c r="B27" s="161" t="s">
        <v>362</v>
      </c>
      <c r="C27" s="161" t="s">
        <v>361</v>
      </c>
      <c r="D27" s="161" t="s">
        <v>229</v>
      </c>
      <c r="E27" s="158">
        <v>52.123</v>
      </c>
      <c r="F27" s="160"/>
      <c r="G27" s="160"/>
      <c r="H27" s="160">
        <f>F27*E27</f>
        <v>0</v>
      </c>
      <c r="I27" s="160">
        <f>F27*E27</f>
        <v>0</v>
      </c>
      <c r="J27" s="159"/>
      <c r="K27" s="158"/>
    </row>
    <row r="28" spans="1:11" s="2" customFormat="1" ht="13.5" customHeight="1">
      <c r="A28" s="162">
        <v>6</v>
      </c>
      <c r="B28" s="161" t="s">
        <v>360</v>
      </c>
      <c r="C28" s="161" t="s">
        <v>359</v>
      </c>
      <c r="D28" s="161" t="s">
        <v>229</v>
      </c>
      <c r="E28" s="158">
        <v>52.17</v>
      </c>
      <c r="F28" s="160"/>
      <c r="G28" s="160"/>
      <c r="H28" s="160">
        <f>I28</f>
        <v>0</v>
      </c>
      <c r="I28" s="160">
        <f>F28*E28</f>
        <v>0</v>
      </c>
      <c r="J28" s="159"/>
      <c r="K28" s="158"/>
    </row>
    <row r="29" spans="1:11" s="2" customFormat="1" ht="13.5" customHeight="1">
      <c r="A29" s="174"/>
      <c r="B29" s="173"/>
      <c r="C29" s="173" t="s">
        <v>358</v>
      </c>
      <c r="D29" s="173"/>
      <c r="E29" s="170">
        <v>9.039</v>
      </c>
      <c r="F29" s="172"/>
      <c r="G29" s="172"/>
      <c r="H29" s="172"/>
      <c r="I29" s="172"/>
      <c r="J29" s="171"/>
      <c r="K29" s="170"/>
    </row>
    <row r="30" spans="1:11" s="2" customFormat="1" ht="13.5" customHeight="1">
      <c r="A30" s="174"/>
      <c r="B30" s="173"/>
      <c r="C30" s="173" t="s">
        <v>357</v>
      </c>
      <c r="D30" s="173"/>
      <c r="E30" s="170">
        <v>16.616</v>
      </c>
      <c r="F30" s="172"/>
      <c r="G30" s="172"/>
      <c r="H30" s="172"/>
      <c r="I30" s="172"/>
      <c r="J30" s="171"/>
      <c r="K30" s="170"/>
    </row>
    <row r="31" spans="1:11" s="2" customFormat="1" ht="13.5" customHeight="1">
      <c r="A31" s="174"/>
      <c r="B31" s="173"/>
      <c r="C31" s="173" t="s">
        <v>356</v>
      </c>
      <c r="D31" s="173"/>
      <c r="E31" s="170">
        <v>7.994</v>
      </c>
      <c r="F31" s="172"/>
      <c r="G31" s="172"/>
      <c r="H31" s="172"/>
      <c r="I31" s="172"/>
      <c r="J31" s="171"/>
      <c r="K31" s="170"/>
    </row>
    <row r="32" spans="1:11" s="2" customFormat="1" ht="13.5" customHeight="1">
      <c r="A32" s="174"/>
      <c r="B32" s="173"/>
      <c r="C32" s="173" t="s">
        <v>355</v>
      </c>
      <c r="D32" s="173"/>
      <c r="E32" s="170">
        <v>8.36</v>
      </c>
      <c r="F32" s="172"/>
      <c r="G32" s="172"/>
      <c r="H32" s="172"/>
      <c r="I32" s="172"/>
      <c r="J32" s="171"/>
      <c r="K32" s="170"/>
    </row>
    <row r="33" spans="1:11" s="2" customFormat="1" ht="13.5" customHeight="1">
      <c r="A33" s="174"/>
      <c r="B33" s="173"/>
      <c r="C33" s="173" t="s">
        <v>354</v>
      </c>
      <c r="D33" s="173"/>
      <c r="E33" s="170">
        <v>14.682</v>
      </c>
      <c r="F33" s="172"/>
      <c r="G33" s="172"/>
      <c r="H33" s="172"/>
      <c r="I33" s="172"/>
      <c r="J33" s="171"/>
      <c r="K33" s="170"/>
    </row>
    <row r="34" spans="1:11" s="2" customFormat="1" ht="13.5" customHeight="1">
      <c r="A34" s="174"/>
      <c r="B34" s="173"/>
      <c r="C34" s="173" t="s">
        <v>353</v>
      </c>
      <c r="D34" s="173"/>
      <c r="E34" s="170">
        <v>6.876</v>
      </c>
      <c r="F34" s="172"/>
      <c r="G34" s="172"/>
      <c r="H34" s="172"/>
      <c r="I34" s="172"/>
      <c r="J34" s="171"/>
      <c r="K34" s="170"/>
    </row>
    <row r="35" spans="1:11" s="2" customFormat="1" ht="13.5" customHeight="1">
      <c r="A35" s="179"/>
      <c r="B35" s="178"/>
      <c r="C35" s="178" t="s">
        <v>149</v>
      </c>
      <c r="D35" s="178"/>
      <c r="E35" s="175">
        <v>63.567</v>
      </c>
      <c r="F35" s="177"/>
      <c r="G35" s="177"/>
      <c r="H35" s="177"/>
      <c r="I35" s="177"/>
      <c r="J35" s="176"/>
      <c r="K35" s="175"/>
    </row>
    <row r="36" spans="1:11" s="2" customFormat="1" ht="34.5" customHeight="1">
      <c r="A36" s="162">
        <v>7</v>
      </c>
      <c r="B36" s="161" t="s">
        <v>352</v>
      </c>
      <c r="C36" s="161" t="s">
        <v>351</v>
      </c>
      <c r="D36" s="161" t="s">
        <v>229</v>
      </c>
      <c r="E36" s="158">
        <v>46.563</v>
      </c>
      <c r="F36" s="160"/>
      <c r="G36" s="160"/>
      <c r="H36" s="160">
        <f>I36</f>
        <v>0</v>
      </c>
      <c r="I36" s="160">
        <f>F36*E36</f>
        <v>0</v>
      </c>
      <c r="J36" s="159"/>
      <c r="K36" s="158"/>
    </row>
    <row r="37" spans="1:11" s="2" customFormat="1" ht="24" customHeight="1">
      <c r="A37" s="162">
        <v>8</v>
      </c>
      <c r="B37" s="161" t="s">
        <v>350</v>
      </c>
      <c r="C37" s="161" t="s">
        <v>349</v>
      </c>
      <c r="D37" s="161" t="s">
        <v>229</v>
      </c>
      <c r="E37" s="158">
        <v>118.396</v>
      </c>
      <c r="F37" s="160"/>
      <c r="G37" s="160"/>
      <c r="H37" s="160">
        <f>I37</f>
        <v>0</v>
      </c>
      <c r="I37" s="160">
        <f>F37*E37</f>
        <v>0</v>
      </c>
      <c r="J37" s="159"/>
      <c r="K37" s="158"/>
    </row>
    <row r="38" spans="1:11" s="2" customFormat="1" ht="13.5" customHeight="1">
      <c r="A38" s="189"/>
      <c r="B38" s="188"/>
      <c r="C38" s="188" t="s">
        <v>348</v>
      </c>
      <c r="D38" s="188"/>
      <c r="E38" s="185"/>
      <c r="F38" s="187"/>
      <c r="G38" s="187"/>
      <c r="H38" s="187"/>
      <c r="I38" s="187"/>
      <c r="J38" s="186"/>
      <c r="K38" s="185"/>
    </row>
    <row r="39" spans="1:11" s="2" customFormat="1" ht="13.5" customHeight="1">
      <c r="A39" s="174"/>
      <c r="B39" s="173"/>
      <c r="C39" s="173" t="s">
        <v>347</v>
      </c>
      <c r="D39" s="173"/>
      <c r="E39" s="170">
        <v>96.026</v>
      </c>
      <c r="F39" s="172"/>
      <c r="G39" s="172"/>
      <c r="H39" s="172"/>
      <c r="I39" s="172"/>
      <c r="J39" s="171"/>
      <c r="K39" s="170"/>
    </row>
    <row r="40" spans="1:11" s="2" customFormat="1" ht="13.5" customHeight="1">
      <c r="A40" s="174"/>
      <c r="B40" s="173"/>
      <c r="C40" s="173" t="s">
        <v>346</v>
      </c>
      <c r="D40" s="173"/>
      <c r="E40" s="170">
        <v>63.567</v>
      </c>
      <c r="F40" s="172"/>
      <c r="G40" s="172"/>
      <c r="H40" s="172"/>
      <c r="I40" s="172"/>
      <c r="J40" s="171"/>
      <c r="K40" s="170"/>
    </row>
    <row r="41" spans="1:11" s="2" customFormat="1" ht="13.5" customHeight="1">
      <c r="A41" s="179"/>
      <c r="B41" s="178"/>
      <c r="C41" s="178" t="s">
        <v>149</v>
      </c>
      <c r="D41" s="178"/>
      <c r="E41" s="175">
        <v>159.593</v>
      </c>
      <c r="F41" s="177"/>
      <c r="G41" s="177"/>
      <c r="H41" s="177"/>
      <c r="I41" s="177"/>
      <c r="J41" s="176"/>
      <c r="K41" s="175"/>
    </row>
    <row r="42" spans="1:11" s="2" customFormat="1" ht="24" customHeight="1">
      <c r="A42" s="162">
        <v>9</v>
      </c>
      <c r="B42" s="161" t="s">
        <v>345</v>
      </c>
      <c r="C42" s="161" t="s">
        <v>344</v>
      </c>
      <c r="D42" s="161" t="s">
        <v>229</v>
      </c>
      <c r="E42" s="158">
        <v>118.396</v>
      </c>
      <c r="F42" s="160"/>
      <c r="G42" s="160"/>
      <c r="H42" s="160">
        <f>I42</f>
        <v>0</v>
      </c>
      <c r="I42" s="160">
        <f>F42*E42</f>
        <v>0</v>
      </c>
      <c r="J42" s="159"/>
      <c r="K42" s="158"/>
    </row>
    <row r="43" spans="1:11" s="2" customFormat="1" ht="13.5" customHeight="1">
      <c r="A43" s="162">
        <v>10</v>
      </c>
      <c r="B43" s="161" t="s">
        <v>343</v>
      </c>
      <c r="C43" s="161" t="s">
        <v>342</v>
      </c>
      <c r="D43" s="161" t="s">
        <v>229</v>
      </c>
      <c r="E43" s="158">
        <v>118.396</v>
      </c>
      <c r="F43" s="160"/>
      <c r="G43" s="160"/>
      <c r="H43" s="160">
        <f>I43</f>
        <v>0</v>
      </c>
      <c r="I43" s="160">
        <f>F43*E43</f>
        <v>0</v>
      </c>
      <c r="J43" s="159"/>
      <c r="K43" s="158"/>
    </row>
    <row r="44" spans="1:11" s="2" customFormat="1" ht="24" customHeight="1">
      <c r="A44" s="162">
        <v>11</v>
      </c>
      <c r="B44" s="161" t="s">
        <v>341</v>
      </c>
      <c r="C44" s="161" t="s">
        <v>340</v>
      </c>
      <c r="D44" s="161" t="s">
        <v>137</v>
      </c>
      <c r="E44" s="158">
        <v>1163.954</v>
      </c>
      <c r="F44" s="160"/>
      <c r="G44" s="160"/>
      <c r="H44" s="160">
        <f>I44</f>
        <v>0</v>
      </c>
      <c r="I44" s="160">
        <f>F44*E44</f>
        <v>0</v>
      </c>
      <c r="J44" s="159"/>
      <c r="K44" s="158"/>
    </row>
    <row r="45" spans="1:11" s="2" customFormat="1" ht="24" customHeight="1">
      <c r="A45" s="162">
        <v>12</v>
      </c>
      <c r="B45" s="161" t="s">
        <v>339</v>
      </c>
      <c r="C45" s="161" t="s">
        <v>338</v>
      </c>
      <c r="D45" s="161" t="s">
        <v>137</v>
      </c>
      <c r="E45" s="158">
        <v>1163.954</v>
      </c>
      <c r="F45" s="160"/>
      <c r="G45" s="160"/>
      <c r="H45" s="160">
        <f>I45</f>
        <v>0</v>
      </c>
      <c r="I45" s="160">
        <f>F45*E45</f>
        <v>0</v>
      </c>
      <c r="J45" s="159"/>
      <c r="K45" s="158"/>
    </row>
    <row r="46" spans="1:11" s="2" customFormat="1" ht="28.5" customHeight="1">
      <c r="A46" s="167"/>
      <c r="B46" s="166" t="s">
        <v>46</v>
      </c>
      <c r="C46" s="166" t="s">
        <v>121</v>
      </c>
      <c r="D46" s="166"/>
      <c r="E46" s="163"/>
      <c r="F46" s="165"/>
      <c r="G46" s="165">
        <v>0</v>
      </c>
      <c r="H46" s="165">
        <f>SUM(H47+H49+H51+H55+H64+H65+H75+H77+H78)</f>
        <v>0</v>
      </c>
      <c r="I46" s="165">
        <f>SUM(I47+I49+I51+I55+I64+I65+I75+I77+I78)</f>
        <v>0</v>
      </c>
      <c r="J46" s="164"/>
      <c r="K46" s="163"/>
    </row>
    <row r="47" spans="1:11" s="2" customFormat="1" ht="34.5" customHeight="1">
      <c r="A47" s="162">
        <v>13</v>
      </c>
      <c r="B47" s="161" t="s">
        <v>337</v>
      </c>
      <c r="C47" s="161" t="s">
        <v>336</v>
      </c>
      <c r="D47" s="161" t="s">
        <v>229</v>
      </c>
      <c r="E47" s="158">
        <v>257.426</v>
      </c>
      <c r="F47" s="160"/>
      <c r="G47" s="160"/>
      <c r="H47" s="160">
        <f>I47</f>
        <v>0</v>
      </c>
      <c r="I47" s="160">
        <f>F47*E47</f>
        <v>0</v>
      </c>
      <c r="J47" s="159"/>
      <c r="K47" s="158"/>
    </row>
    <row r="48" spans="1:11" s="2" customFormat="1" ht="13.5" customHeight="1">
      <c r="A48" s="174"/>
      <c r="B48" s="173"/>
      <c r="C48" s="173" t="s">
        <v>335</v>
      </c>
      <c r="D48" s="173"/>
      <c r="E48" s="170">
        <v>357.818</v>
      </c>
      <c r="F48" s="172"/>
      <c r="G48" s="172"/>
      <c r="H48" s="172"/>
      <c r="I48" s="172"/>
      <c r="J48" s="171"/>
      <c r="K48" s="170"/>
    </row>
    <row r="49" spans="1:11" s="2" customFormat="1" ht="13.5" customHeight="1">
      <c r="A49" s="162">
        <v>14</v>
      </c>
      <c r="B49" s="161" t="s">
        <v>334</v>
      </c>
      <c r="C49" s="161" t="s">
        <v>333</v>
      </c>
      <c r="D49" s="161" t="s">
        <v>146</v>
      </c>
      <c r="E49" s="158">
        <v>0.435</v>
      </c>
      <c r="F49" s="160"/>
      <c r="G49" s="160"/>
      <c r="H49" s="160">
        <f>I49</f>
        <v>0</v>
      </c>
      <c r="I49" s="160">
        <f>F49*E49</f>
        <v>0</v>
      </c>
      <c r="J49" s="159"/>
      <c r="K49" s="158"/>
    </row>
    <row r="50" spans="1:11" s="2" customFormat="1" ht="13.5" customHeight="1">
      <c r="A50" s="174"/>
      <c r="B50" s="173"/>
      <c r="C50" s="173" t="s">
        <v>332</v>
      </c>
      <c r="D50" s="173"/>
      <c r="E50" s="170">
        <v>0.652</v>
      </c>
      <c r="F50" s="172"/>
      <c r="G50" s="172"/>
      <c r="H50" s="172"/>
      <c r="I50" s="172"/>
      <c r="J50" s="171"/>
      <c r="K50" s="170"/>
    </row>
    <row r="51" spans="1:11" s="2" customFormat="1" ht="13.5" customHeight="1">
      <c r="A51" s="162">
        <v>15</v>
      </c>
      <c r="B51" s="161" t="s">
        <v>331</v>
      </c>
      <c r="C51" s="161" t="s">
        <v>330</v>
      </c>
      <c r="D51" s="161" t="s">
        <v>146</v>
      </c>
      <c r="E51" s="158">
        <v>14.452</v>
      </c>
      <c r="F51" s="160"/>
      <c r="G51" s="160"/>
      <c r="H51" s="160">
        <f>I51</f>
        <v>0</v>
      </c>
      <c r="I51" s="160">
        <f>F51*E51</f>
        <v>0</v>
      </c>
      <c r="J51" s="159"/>
      <c r="K51" s="158"/>
    </row>
    <row r="52" spans="1:11" s="2" customFormat="1" ht="13.5" customHeight="1">
      <c r="A52" s="174"/>
      <c r="B52" s="173"/>
      <c r="C52" s="173" t="s">
        <v>329</v>
      </c>
      <c r="D52" s="173"/>
      <c r="E52" s="170">
        <v>8.192</v>
      </c>
      <c r="F52" s="172"/>
      <c r="G52" s="172"/>
      <c r="H52" s="172"/>
      <c r="I52" s="172"/>
      <c r="J52" s="171"/>
      <c r="K52" s="170"/>
    </row>
    <row r="53" spans="1:11" s="2" customFormat="1" ht="13.5" customHeight="1">
      <c r="A53" s="174"/>
      <c r="B53" s="173"/>
      <c r="C53" s="173" t="s">
        <v>328</v>
      </c>
      <c r="D53" s="173"/>
      <c r="E53" s="170">
        <v>8.985</v>
      </c>
      <c r="F53" s="172"/>
      <c r="G53" s="172"/>
      <c r="H53" s="172"/>
      <c r="I53" s="172"/>
      <c r="J53" s="171"/>
      <c r="K53" s="170"/>
    </row>
    <row r="54" spans="1:11" s="2" customFormat="1" ht="13.5" customHeight="1">
      <c r="A54" s="179"/>
      <c r="B54" s="178"/>
      <c r="C54" s="178" t="s">
        <v>149</v>
      </c>
      <c r="D54" s="178"/>
      <c r="E54" s="175">
        <v>17.177</v>
      </c>
      <c r="F54" s="177"/>
      <c r="G54" s="177"/>
      <c r="H54" s="177"/>
      <c r="I54" s="177"/>
      <c r="J54" s="176"/>
      <c r="K54" s="175"/>
    </row>
    <row r="55" spans="1:11" s="2" customFormat="1" ht="34.5" customHeight="1">
      <c r="A55" s="162">
        <v>16</v>
      </c>
      <c r="B55" s="161" t="s">
        <v>327</v>
      </c>
      <c r="C55" s="161" t="s">
        <v>326</v>
      </c>
      <c r="D55" s="161" t="s">
        <v>229</v>
      </c>
      <c r="E55" s="158">
        <v>61.405</v>
      </c>
      <c r="F55" s="160"/>
      <c r="G55" s="160"/>
      <c r="H55" s="160">
        <f>I55</f>
        <v>0</v>
      </c>
      <c r="I55" s="160">
        <f>F55*E55</f>
        <v>0</v>
      </c>
      <c r="J55" s="159"/>
      <c r="K55" s="158"/>
    </row>
    <row r="56" spans="1:11" s="2" customFormat="1" ht="13.5" customHeight="1">
      <c r="A56" s="189"/>
      <c r="B56" s="188"/>
      <c r="C56" s="188" t="s">
        <v>315</v>
      </c>
      <c r="D56" s="188"/>
      <c r="E56" s="185"/>
      <c r="F56" s="187"/>
      <c r="G56" s="187"/>
      <c r="H56" s="187"/>
      <c r="I56" s="187"/>
      <c r="J56" s="186"/>
      <c r="K56" s="185"/>
    </row>
    <row r="57" spans="1:11" s="2" customFormat="1" ht="13.5" customHeight="1">
      <c r="A57" s="174"/>
      <c r="B57" s="173"/>
      <c r="C57" s="173" t="s">
        <v>325</v>
      </c>
      <c r="D57" s="173"/>
      <c r="E57" s="170">
        <v>11.818</v>
      </c>
      <c r="F57" s="172"/>
      <c r="G57" s="172"/>
      <c r="H57" s="172"/>
      <c r="I57" s="172"/>
      <c r="J57" s="171"/>
      <c r="K57" s="170"/>
    </row>
    <row r="58" spans="1:11" s="2" customFormat="1" ht="13.5" customHeight="1">
      <c r="A58" s="174"/>
      <c r="B58" s="173"/>
      <c r="C58" s="173" t="s">
        <v>324</v>
      </c>
      <c r="D58" s="173"/>
      <c r="E58" s="170">
        <v>21.723</v>
      </c>
      <c r="F58" s="172"/>
      <c r="G58" s="172"/>
      <c r="H58" s="172"/>
      <c r="I58" s="172"/>
      <c r="J58" s="171"/>
      <c r="K58" s="170"/>
    </row>
    <row r="59" spans="1:11" s="2" customFormat="1" ht="13.5" customHeight="1">
      <c r="A59" s="174"/>
      <c r="B59" s="173"/>
      <c r="C59" s="173" t="s">
        <v>323</v>
      </c>
      <c r="D59" s="173"/>
      <c r="E59" s="170">
        <v>10.451</v>
      </c>
      <c r="F59" s="172"/>
      <c r="G59" s="172"/>
      <c r="H59" s="172"/>
      <c r="I59" s="172"/>
      <c r="J59" s="171"/>
      <c r="K59" s="170"/>
    </row>
    <row r="60" spans="1:11" s="2" customFormat="1" ht="13.5" customHeight="1">
      <c r="A60" s="174"/>
      <c r="B60" s="173"/>
      <c r="C60" s="173" t="s">
        <v>322</v>
      </c>
      <c r="D60" s="173"/>
      <c r="E60" s="170">
        <v>10.93</v>
      </c>
      <c r="F60" s="172"/>
      <c r="G60" s="172"/>
      <c r="H60" s="172"/>
      <c r="I60" s="172"/>
      <c r="J60" s="171"/>
      <c r="K60" s="170"/>
    </row>
    <row r="61" spans="1:11" s="2" customFormat="1" ht="13.5" customHeight="1">
      <c r="A61" s="174"/>
      <c r="B61" s="173"/>
      <c r="C61" s="173" t="s">
        <v>321</v>
      </c>
      <c r="D61" s="173"/>
      <c r="E61" s="170">
        <v>19.195</v>
      </c>
      <c r="F61" s="172"/>
      <c r="G61" s="172"/>
      <c r="H61" s="172"/>
      <c r="I61" s="172"/>
      <c r="J61" s="171"/>
      <c r="K61" s="170"/>
    </row>
    <row r="62" spans="1:11" s="2" customFormat="1" ht="13.5" customHeight="1">
      <c r="A62" s="174"/>
      <c r="B62" s="173"/>
      <c r="C62" s="173" t="s">
        <v>320</v>
      </c>
      <c r="D62" s="173"/>
      <c r="E62" s="170">
        <v>8.99</v>
      </c>
      <c r="F62" s="172"/>
      <c r="G62" s="172"/>
      <c r="H62" s="172"/>
      <c r="I62" s="172"/>
      <c r="J62" s="171"/>
      <c r="K62" s="170"/>
    </row>
    <row r="63" spans="1:11" s="2" customFormat="1" ht="13.5" customHeight="1">
      <c r="A63" s="179"/>
      <c r="B63" s="178"/>
      <c r="C63" s="178" t="s">
        <v>149</v>
      </c>
      <c r="D63" s="178"/>
      <c r="E63" s="175">
        <v>83.107</v>
      </c>
      <c r="F63" s="177"/>
      <c r="G63" s="177"/>
      <c r="H63" s="177"/>
      <c r="I63" s="177"/>
      <c r="J63" s="176"/>
      <c r="K63" s="175"/>
    </row>
    <row r="64" spans="1:11" s="2" customFormat="1" ht="24" customHeight="1">
      <c r="A64" s="162">
        <v>17</v>
      </c>
      <c r="B64" s="161" t="s">
        <v>319</v>
      </c>
      <c r="C64" s="161" t="s">
        <v>318</v>
      </c>
      <c r="D64" s="161" t="s">
        <v>146</v>
      </c>
      <c r="E64" s="158">
        <v>0</v>
      </c>
      <c r="F64" s="160"/>
      <c r="G64" s="160"/>
      <c r="H64" s="160"/>
      <c r="I64" s="160"/>
      <c r="J64" s="159"/>
      <c r="K64" s="158"/>
    </row>
    <row r="65" spans="1:11" s="2" customFormat="1" ht="34.5" customHeight="1">
      <c r="A65" s="162">
        <v>18</v>
      </c>
      <c r="B65" s="161" t="s">
        <v>317</v>
      </c>
      <c r="C65" s="161" t="s">
        <v>316</v>
      </c>
      <c r="D65" s="161" t="s">
        <v>229</v>
      </c>
      <c r="E65" s="158">
        <v>107.494</v>
      </c>
      <c r="F65" s="160"/>
      <c r="G65" s="160"/>
      <c r="H65" s="160">
        <f>I65</f>
        <v>0</v>
      </c>
      <c r="I65" s="160">
        <f>F65*E65</f>
        <v>0</v>
      </c>
      <c r="J65" s="159"/>
      <c r="K65" s="158"/>
    </row>
    <row r="66" spans="1:11" s="2" customFormat="1" ht="13.5" customHeight="1">
      <c r="A66" s="189"/>
      <c r="B66" s="188"/>
      <c r="C66" s="188" t="s">
        <v>315</v>
      </c>
      <c r="D66" s="188"/>
      <c r="E66" s="185"/>
      <c r="F66" s="187"/>
      <c r="G66" s="187"/>
      <c r="H66" s="187"/>
      <c r="I66" s="187"/>
      <c r="J66" s="186"/>
      <c r="K66" s="185"/>
    </row>
    <row r="67" spans="1:11" s="2" customFormat="1" ht="13.5" customHeight="1">
      <c r="A67" s="174"/>
      <c r="B67" s="173"/>
      <c r="C67" s="173" t="s">
        <v>314</v>
      </c>
      <c r="D67" s="173"/>
      <c r="E67" s="170">
        <v>22.356</v>
      </c>
      <c r="F67" s="172"/>
      <c r="G67" s="172"/>
      <c r="H67" s="172"/>
      <c r="I67" s="172"/>
      <c r="J67" s="171"/>
      <c r="K67" s="170"/>
    </row>
    <row r="68" spans="1:11" s="2" customFormat="1" ht="13.5" customHeight="1">
      <c r="A68" s="174"/>
      <c r="B68" s="173"/>
      <c r="C68" s="173" t="s">
        <v>313</v>
      </c>
      <c r="D68" s="173"/>
      <c r="E68" s="170">
        <v>72.135</v>
      </c>
      <c r="F68" s="172"/>
      <c r="G68" s="172"/>
      <c r="H68" s="172"/>
      <c r="I68" s="172"/>
      <c r="J68" s="171"/>
      <c r="K68" s="170"/>
    </row>
    <row r="69" spans="1:11" s="2" customFormat="1" ht="13.5" customHeight="1">
      <c r="A69" s="174"/>
      <c r="B69" s="173"/>
      <c r="C69" s="173" t="s">
        <v>312</v>
      </c>
      <c r="D69" s="173"/>
      <c r="E69" s="170">
        <v>31.05</v>
      </c>
      <c r="F69" s="172"/>
      <c r="G69" s="172"/>
      <c r="H69" s="172"/>
      <c r="I69" s="172"/>
      <c r="J69" s="171"/>
      <c r="K69" s="170"/>
    </row>
    <row r="70" spans="1:11" s="2" customFormat="1" ht="13.5" customHeight="1">
      <c r="A70" s="189"/>
      <c r="B70" s="188"/>
      <c r="C70" s="188" t="s">
        <v>311</v>
      </c>
      <c r="D70" s="188"/>
      <c r="E70" s="185"/>
      <c r="F70" s="187"/>
      <c r="G70" s="187"/>
      <c r="H70" s="187"/>
      <c r="I70" s="187"/>
      <c r="J70" s="186"/>
      <c r="K70" s="185"/>
    </row>
    <row r="71" spans="1:11" s="2" customFormat="1" ht="13.5" customHeight="1">
      <c r="A71" s="174"/>
      <c r="B71" s="173"/>
      <c r="C71" s="173" t="s">
        <v>310</v>
      </c>
      <c r="D71" s="173"/>
      <c r="E71" s="170">
        <v>4.9</v>
      </c>
      <c r="F71" s="172"/>
      <c r="G71" s="172"/>
      <c r="H71" s="172"/>
      <c r="I71" s="172"/>
      <c r="J71" s="171"/>
      <c r="K71" s="170"/>
    </row>
    <row r="72" spans="1:11" s="2" customFormat="1" ht="13.5" customHeight="1">
      <c r="A72" s="174"/>
      <c r="B72" s="173"/>
      <c r="C72" s="173" t="s">
        <v>309</v>
      </c>
      <c r="D72" s="173"/>
      <c r="E72" s="170">
        <v>7.35</v>
      </c>
      <c r="F72" s="172"/>
      <c r="G72" s="172"/>
      <c r="H72" s="172"/>
      <c r="I72" s="172"/>
      <c r="J72" s="171"/>
      <c r="K72" s="170"/>
    </row>
    <row r="73" spans="1:11" s="2" customFormat="1" ht="13.5" customHeight="1">
      <c r="A73" s="174"/>
      <c r="B73" s="173"/>
      <c r="C73" s="173" t="s">
        <v>308</v>
      </c>
      <c r="D73" s="173"/>
      <c r="E73" s="170">
        <v>2.45</v>
      </c>
      <c r="F73" s="172"/>
      <c r="G73" s="172"/>
      <c r="H73" s="172"/>
      <c r="I73" s="172"/>
      <c r="J73" s="171"/>
      <c r="K73" s="170"/>
    </row>
    <row r="74" spans="1:11" s="2" customFormat="1" ht="13.5" customHeight="1">
      <c r="A74" s="179"/>
      <c r="B74" s="178"/>
      <c r="C74" s="178" t="s">
        <v>149</v>
      </c>
      <c r="D74" s="178"/>
      <c r="E74" s="175">
        <v>140.241</v>
      </c>
      <c r="F74" s="177"/>
      <c r="G74" s="177"/>
      <c r="H74" s="177"/>
      <c r="I74" s="177"/>
      <c r="J74" s="176"/>
      <c r="K74" s="175"/>
    </row>
    <row r="75" spans="1:11" s="2" customFormat="1" ht="24" customHeight="1">
      <c r="A75" s="162">
        <v>19</v>
      </c>
      <c r="B75" s="161" t="s">
        <v>307</v>
      </c>
      <c r="C75" s="161" t="s">
        <v>306</v>
      </c>
      <c r="D75" s="161" t="s">
        <v>137</v>
      </c>
      <c r="E75" s="158">
        <v>63</v>
      </c>
      <c r="F75" s="160"/>
      <c r="G75" s="160"/>
      <c r="H75" s="160">
        <f>I75</f>
        <v>0</v>
      </c>
      <c r="I75" s="160">
        <f>F75*E75</f>
        <v>0</v>
      </c>
      <c r="J75" s="159"/>
      <c r="K75" s="158"/>
    </row>
    <row r="76" spans="1:11" s="2" customFormat="1" ht="13.5" customHeight="1">
      <c r="A76" s="174"/>
      <c r="B76" s="173"/>
      <c r="C76" s="173" t="s">
        <v>305</v>
      </c>
      <c r="D76" s="173"/>
      <c r="E76" s="170">
        <v>84</v>
      </c>
      <c r="F76" s="172"/>
      <c r="G76" s="172"/>
      <c r="H76" s="172"/>
      <c r="I76" s="172"/>
      <c r="J76" s="171"/>
      <c r="K76" s="170"/>
    </row>
    <row r="77" spans="1:11" s="2" customFormat="1" ht="24" customHeight="1">
      <c r="A77" s="162">
        <v>20</v>
      </c>
      <c r="B77" s="161" t="s">
        <v>304</v>
      </c>
      <c r="C77" s="161" t="s">
        <v>303</v>
      </c>
      <c r="D77" s="161" t="s">
        <v>137</v>
      </c>
      <c r="E77" s="158">
        <v>56</v>
      </c>
      <c r="F77" s="160"/>
      <c r="G77" s="160"/>
      <c r="H77" s="160">
        <f>I77</f>
        <v>0</v>
      </c>
      <c r="I77" s="160">
        <f>F77*E77</f>
        <v>0</v>
      </c>
      <c r="J77" s="159"/>
      <c r="K77" s="158"/>
    </row>
    <row r="78" spans="1:11" s="2" customFormat="1" ht="13.5" customHeight="1">
      <c r="A78" s="162">
        <v>21</v>
      </c>
      <c r="B78" s="161" t="s">
        <v>302</v>
      </c>
      <c r="C78" s="161" t="s">
        <v>301</v>
      </c>
      <c r="D78" s="161" t="s">
        <v>146</v>
      </c>
      <c r="E78" s="158">
        <v>8.606</v>
      </c>
      <c r="F78" s="160"/>
      <c r="G78" s="160"/>
      <c r="H78" s="160">
        <f>I78</f>
        <v>0</v>
      </c>
      <c r="I78" s="160">
        <f>F78*E78</f>
        <v>0</v>
      </c>
      <c r="J78" s="159"/>
      <c r="K78" s="158"/>
    </row>
    <row r="79" spans="1:11" s="2" customFormat="1" ht="13.5" customHeight="1">
      <c r="A79" s="174"/>
      <c r="B79" s="173"/>
      <c r="C79" s="173" t="s">
        <v>300</v>
      </c>
      <c r="D79" s="173"/>
      <c r="E79" s="170">
        <v>11.709</v>
      </c>
      <c r="F79" s="172"/>
      <c r="G79" s="172"/>
      <c r="H79" s="172"/>
      <c r="I79" s="172"/>
      <c r="J79" s="171"/>
      <c r="K79" s="170"/>
    </row>
    <row r="80" spans="1:11" s="2" customFormat="1" ht="28.5" customHeight="1">
      <c r="A80" s="167"/>
      <c r="B80" s="166" t="s">
        <v>52</v>
      </c>
      <c r="C80" s="166" t="s">
        <v>120</v>
      </c>
      <c r="D80" s="166"/>
      <c r="E80" s="163"/>
      <c r="F80" s="165"/>
      <c r="G80" s="165">
        <v>0</v>
      </c>
      <c r="H80" s="165">
        <f>SUM(H81+H83+H87+H92+H93)</f>
        <v>0</v>
      </c>
      <c r="I80" s="165">
        <f>SUM(I81+I83+I87+I92+I93)</f>
        <v>0</v>
      </c>
      <c r="J80" s="164"/>
      <c r="K80" s="163"/>
    </row>
    <row r="81" spans="1:11" s="2" customFormat="1" ht="24" customHeight="1">
      <c r="A81" s="162">
        <v>22</v>
      </c>
      <c r="B81" s="161" t="s">
        <v>299</v>
      </c>
      <c r="C81" s="161" t="s">
        <v>298</v>
      </c>
      <c r="D81" s="161" t="s">
        <v>146</v>
      </c>
      <c r="E81" s="158">
        <v>1.955</v>
      </c>
      <c r="F81" s="160"/>
      <c r="G81" s="160"/>
      <c r="H81" s="160">
        <f>I81</f>
        <v>0</v>
      </c>
      <c r="I81" s="160">
        <f>F81*E81</f>
        <v>0</v>
      </c>
      <c r="J81" s="159"/>
      <c r="K81" s="158"/>
    </row>
    <row r="82" spans="1:11" s="2" customFormat="1" ht="13.5" customHeight="1">
      <c r="A82" s="174"/>
      <c r="B82" s="173"/>
      <c r="C82" s="173" t="s">
        <v>297</v>
      </c>
      <c r="D82" s="173"/>
      <c r="E82" s="170">
        <v>2.482</v>
      </c>
      <c r="F82" s="172"/>
      <c r="G82" s="172"/>
      <c r="H82" s="172"/>
      <c r="I82" s="172"/>
      <c r="J82" s="171"/>
      <c r="K82" s="170"/>
    </row>
    <row r="83" spans="1:11" s="2" customFormat="1" ht="34.5" customHeight="1">
      <c r="A83" s="162">
        <v>23</v>
      </c>
      <c r="B83" s="161" t="s">
        <v>296</v>
      </c>
      <c r="C83" s="161" t="s">
        <v>295</v>
      </c>
      <c r="D83" s="161" t="s">
        <v>229</v>
      </c>
      <c r="E83" s="158">
        <v>68.44</v>
      </c>
      <c r="F83" s="160"/>
      <c r="G83" s="160"/>
      <c r="H83" s="160">
        <f>I83</f>
        <v>0</v>
      </c>
      <c r="I83" s="160">
        <f>F83*E83</f>
        <v>0</v>
      </c>
      <c r="J83" s="159"/>
      <c r="K83" s="158"/>
    </row>
    <row r="84" spans="1:11" s="2" customFormat="1" ht="24" customHeight="1">
      <c r="A84" s="174"/>
      <c r="B84" s="173"/>
      <c r="C84" s="173" t="s">
        <v>294</v>
      </c>
      <c r="D84" s="173"/>
      <c r="E84" s="170">
        <v>63.675</v>
      </c>
      <c r="F84" s="172"/>
      <c r="G84" s="172"/>
      <c r="H84" s="172"/>
      <c r="I84" s="172"/>
      <c r="J84" s="171"/>
      <c r="K84" s="170"/>
    </row>
    <row r="85" spans="1:11" s="2" customFormat="1" ht="24" customHeight="1">
      <c r="A85" s="174"/>
      <c r="B85" s="173"/>
      <c r="C85" s="173" t="s">
        <v>293</v>
      </c>
      <c r="D85" s="173"/>
      <c r="E85" s="170">
        <v>25.47</v>
      </c>
      <c r="F85" s="172"/>
      <c r="G85" s="172"/>
      <c r="H85" s="172"/>
      <c r="I85" s="172"/>
      <c r="J85" s="171"/>
      <c r="K85" s="170"/>
    </row>
    <row r="86" spans="1:11" s="2" customFormat="1" ht="13.5" customHeight="1">
      <c r="A86" s="179"/>
      <c r="B86" s="178"/>
      <c r="C86" s="178" t="s">
        <v>149</v>
      </c>
      <c r="D86" s="178"/>
      <c r="E86" s="175">
        <v>89.145</v>
      </c>
      <c r="F86" s="177"/>
      <c r="G86" s="177"/>
      <c r="H86" s="177"/>
      <c r="I86" s="177"/>
      <c r="J86" s="176"/>
      <c r="K86" s="175"/>
    </row>
    <row r="87" spans="1:11" s="2" customFormat="1" ht="24" customHeight="1">
      <c r="A87" s="162">
        <v>24</v>
      </c>
      <c r="B87" s="161">
        <v>380356241</v>
      </c>
      <c r="C87" s="161" t="s">
        <v>292</v>
      </c>
      <c r="D87" s="161" t="s">
        <v>137</v>
      </c>
      <c r="E87" s="158">
        <v>432.6</v>
      </c>
      <c r="F87" s="160"/>
      <c r="G87" s="160"/>
      <c r="H87" s="160">
        <f>I87</f>
        <v>0</v>
      </c>
      <c r="I87" s="160">
        <f>F87*E87</f>
        <v>0</v>
      </c>
      <c r="J87" s="159"/>
      <c r="K87" s="158"/>
    </row>
    <row r="88" spans="1:11" s="2" customFormat="1" ht="13.5" customHeight="1">
      <c r="A88" s="174"/>
      <c r="B88" s="173"/>
      <c r="C88" s="173" t="s">
        <v>291</v>
      </c>
      <c r="D88" s="173"/>
      <c r="E88" s="170">
        <v>212.25</v>
      </c>
      <c r="F88" s="172"/>
      <c r="G88" s="172"/>
      <c r="H88" s="172"/>
      <c r="I88" s="172"/>
      <c r="J88" s="171"/>
      <c r="K88" s="170"/>
    </row>
    <row r="89" spans="1:11" s="2" customFormat="1" ht="13.5" customHeight="1">
      <c r="A89" s="174"/>
      <c r="B89" s="173"/>
      <c r="C89" s="173" t="s">
        <v>290</v>
      </c>
      <c r="D89" s="173"/>
      <c r="E89" s="170">
        <v>209.25</v>
      </c>
      <c r="F89" s="172"/>
      <c r="G89" s="172"/>
      <c r="H89" s="172"/>
      <c r="I89" s="172"/>
      <c r="J89" s="171"/>
      <c r="K89" s="170"/>
    </row>
    <row r="90" spans="1:11" s="2" customFormat="1" ht="13.5" customHeight="1">
      <c r="A90" s="174"/>
      <c r="B90" s="173"/>
      <c r="C90" s="173" t="s">
        <v>289</v>
      </c>
      <c r="D90" s="173"/>
      <c r="E90" s="170">
        <v>167.4</v>
      </c>
      <c r="F90" s="172"/>
      <c r="G90" s="172"/>
      <c r="H90" s="172"/>
      <c r="I90" s="172"/>
      <c r="J90" s="171"/>
      <c r="K90" s="170"/>
    </row>
    <row r="91" spans="1:11" s="2" customFormat="1" ht="13.5" customHeight="1">
      <c r="A91" s="179"/>
      <c r="B91" s="178"/>
      <c r="C91" s="178" t="s">
        <v>149</v>
      </c>
      <c r="D91" s="178"/>
      <c r="E91" s="175">
        <v>588.9</v>
      </c>
      <c r="F91" s="177"/>
      <c r="G91" s="177"/>
      <c r="H91" s="177"/>
      <c r="I91" s="177"/>
      <c r="J91" s="176"/>
      <c r="K91" s="175"/>
    </row>
    <row r="92" spans="1:11" s="2" customFormat="1" ht="24" customHeight="1">
      <c r="A92" s="162">
        <v>25</v>
      </c>
      <c r="B92" s="161" t="s">
        <v>288</v>
      </c>
      <c r="C92" s="161" t="s">
        <v>287</v>
      </c>
      <c r="D92" s="161" t="s">
        <v>137</v>
      </c>
      <c r="E92" s="158">
        <v>432.6</v>
      </c>
      <c r="F92" s="160"/>
      <c r="G92" s="160"/>
      <c r="H92" s="160">
        <f>I92</f>
        <v>0</v>
      </c>
      <c r="I92" s="160">
        <f>F92*E92</f>
        <v>0</v>
      </c>
      <c r="J92" s="159"/>
      <c r="K92" s="158"/>
    </row>
    <row r="93" spans="1:11" s="2" customFormat="1" ht="13.5" customHeight="1">
      <c r="A93" s="162">
        <v>26</v>
      </c>
      <c r="B93" s="161" t="s">
        <v>286</v>
      </c>
      <c r="C93" s="161" t="s">
        <v>285</v>
      </c>
      <c r="D93" s="161" t="s">
        <v>146</v>
      </c>
      <c r="E93" s="158">
        <v>0.578</v>
      </c>
      <c r="F93" s="160"/>
      <c r="G93" s="160"/>
      <c r="H93" s="160">
        <f>I93</f>
        <v>0</v>
      </c>
      <c r="I93" s="160">
        <f>F93*E93</f>
        <v>0</v>
      </c>
      <c r="J93" s="159"/>
      <c r="K93" s="158"/>
    </row>
    <row r="94" spans="1:11" s="2" customFormat="1" ht="13.5" customHeight="1">
      <c r="A94" s="174"/>
      <c r="B94" s="173"/>
      <c r="C94" s="173" t="s">
        <v>284</v>
      </c>
      <c r="D94" s="173"/>
      <c r="E94" s="170">
        <v>0.867</v>
      </c>
      <c r="F94" s="172"/>
      <c r="G94" s="172"/>
      <c r="H94" s="172"/>
      <c r="I94" s="172"/>
      <c r="J94" s="171"/>
      <c r="K94" s="170"/>
    </row>
    <row r="95" spans="1:11" s="2" customFormat="1" ht="28.5" customHeight="1">
      <c r="A95" s="167"/>
      <c r="B95" s="166" t="s">
        <v>66</v>
      </c>
      <c r="C95" s="166" t="s">
        <v>119</v>
      </c>
      <c r="D95" s="166"/>
      <c r="E95" s="163"/>
      <c r="F95" s="165"/>
      <c r="G95" s="165"/>
      <c r="H95" s="165">
        <f>SUM(H96+H100+H102)</f>
        <v>0</v>
      </c>
      <c r="I95" s="165">
        <f>SUM(I96+I100+I102)</f>
        <v>0</v>
      </c>
      <c r="J95" s="164"/>
      <c r="K95" s="163"/>
    </row>
    <row r="96" spans="1:11" s="2" customFormat="1" ht="13.5" customHeight="1">
      <c r="A96" s="162">
        <v>27</v>
      </c>
      <c r="B96" s="161" t="s">
        <v>283</v>
      </c>
      <c r="C96" s="161" t="s">
        <v>282</v>
      </c>
      <c r="D96" s="161" t="s">
        <v>158</v>
      </c>
      <c r="E96" s="158">
        <v>150.934</v>
      </c>
      <c r="F96" s="160"/>
      <c r="G96" s="160"/>
      <c r="H96" s="160">
        <f>I96</f>
        <v>0</v>
      </c>
      <c r="I96" s="160">
        <f>F96*E96</f>
        <v>0</v>
      </c>
      <c r="J96" s="159"/>
      <c r="K96" s="158"/>
    </row>
    <row r="97" spans="1:11" s="2" customFormat="1" ht="13.5" customHeight="1">
      <c r="A97" s="174"/>
      <c r="B97" s="173"/>
      <c r="C97" s="173" t="s">
        <v>272</v>
      </c>
      <c r="D97" s="173"/>
      <c r="E97" s="170">
        <v>192</v>
      </c>
      <c r="F97" s="172"/>
      <c r="G97" s="172"/>
      <c r="H97" s="172"/>
      <c r="I97" s="172"/>
      <c r="J97" s="171"/>
      <c r="K97" s="170"/>
    </row>
    <row r="98" spans="1:11" s="2" customFormat="1" ht="13.5" customHeight="1">
      <c r="A98" s="174"/>
      <c r="B98" s="173"/>
      <c r="C98" s="173" t="s">
        <v>281</v>
      </c>
      <c r="D98" s="173"/>
      <c r="E98" s="170">
        <v>19.4</v>
      </c>
      <c r="F98" s="172"/>
      <c r="G98" s="172"/>
      <c r="H98" s="172"/>
      <c r="I98" s="172"/>
      <c r="J98" s="171"/>
      <c r="K98" s="170"/>
    </row>
    <row r="99" spans="1:11" s="2" customFormat="1" ht="13.5" customHeight="1">
      <c r="A99" s="179"/>
      <c r="B99" s="178"/>
      <c r="C99" s="178" t="s">
        <v>149</v>
      </c>
      <c r="D99" s="178"/>
      <c r="E99" s="175">
        <v>211.4</v>
      </c>
      <c r="F99" s="177"/>
      <c r="G99" s="177"/>
      <c r="H99" s="177"/>
      <c r="I99" s="177"/>
      <c r="J99" s="176"/>
      <c r="K99" s="175"/>
    </row>
    <row r="100" spans="1:11" s="2" customFormat="1" ht="13.5" customHeight="1">
      <c r="A100" s="162">
        <v>28</v>
      </c>
      <c r="B100" s="161" t="s">
        <v>280</v>
      </c>
      <c r="C100" s="161" t="s">
        <v>279</v>
      </c>
      <c r="D100" s="161" t="s">
        <v>229</v>
      </c>
      <c r="E100" s="158">
        <v>159.767</v>
      </c>
      <c r="F100" s="160"/>
      <c r="G100" s="160"/>
      <c r="H100" s="160">
        <f>I100</f>
        <v>0</v>
      </c>
      <c r="I100" s="160">
        <f>F100*E100</f>
        <v>0</v>
      </c>
      <c r="J100" s="159"/>
      <c r="K100" s="158"/>
    </row>
    <row r="101" spans="1:11" s="2" customFormat="1" ht="13.5" customHeight="1">
      <c r="A101" s="174"/>
      <c r="B101" s="173"/>
      <c r="C101" s="173" t="s">
        <v>278</v>
      </c>
      <c r="D101" s="173"/>
      <c r="E101" s="170">
        <v>209.65</v>
      </c>
      <c r="F101" s="172"/>
      <c r="G101" s="172"/>
      <c r="H101" s="172"/>
      <c r="I101" s="172"/>
      <c r="J101" s="171"/>
      <c r="K101" s="170"/>
    </row>
    <row r="102" spans="1:11" s="2" customFormat="1" ht="34.5" customHeight="1">
      <c r="A102" s="162">
        <v>29</v>
      </c>
      <c r="B102" s="161" t="s">
        <v>277</v>
      </c>
      <c r="C102" s="161" t="s">
        <v>276</v>
      </c>
      <c r="D102" s="161" t="s">
        <v>158</v>
      </c>
      <c r="E102" s="158">
        <v>148.1</v>
      </c>
      <c r="F102" s="160"/>
      <c r="G102" s="160"/>
      <c r="H102" s="160">
        <f>I102</f>
        <v>0</v>
      </c>
      <c r="I102" s="160">
        <f>F102*E102</f>
        <v>0</v>
      </c>
      <c r="J102" s="159"/>
      <c r="K102" s="158"/>
    </row>
    <row r="103" spans="1:11" s="2" customFormat="1" ht="13.5" customHeight="1">
      <c r="A103" s="174"/>
      <c r="B103" s="173"/>
      <c r="C103" s="173" t="s">
        <v>272</v>
      </c>
      <c r="D103" s="173"/>
      <c r="E103" s="170">
        <v>192</v>
      </c>
      <c r="F103" s="172"/>
      <c r="G103" s="172"/>
      <c r="H103" s="172"/>
      <c r="I103" s="172"/>
      <c r="J103" s="171"/>
      <c r="K103" s="170"/>
    </row>
    <row r="104" spans="1:11" s="2" customFormat="1" ht="28.5" customHeight="1">
      <c r="A104" s="167"/>
      <c r="B104" s="166" t="s">
        <v>48</v>
      </c>
      <c r="C104" s="166" t="s">
        <v>118</v>
      </c>
      <c r="D104" s="166"/>
      <c r="E104" s="163"/>
      <c r="F104" s="165"/>
      <c r="G104" s="165">
        <f>SUM(G132)</f>
        <v>0</v>
      </c>
      <c r="H104" s="165">
        <f>SUM(H105+H109+H122+H124+H125+H126+H128+H132+H136+H150+H164+H165+H166+H167+H168+H170)</f>
        <v>0</v>
      </c>
      <c r="I104" s="165">
        <f>SUM(I105+I109+I122+I124+I125+I126+I128+I132+I136+I150+I164+I165+I166+I167+I168+I170)</f>
        <v>0</v>
      </c>
      <c r="J104" s="164"/>
      <c r="K104" s="163"/>
    </row>
    <row r="105" spans="1:11" s="2" customFormat="1" ht="24" customHeight="1">
      <c r="A105" s="162">
        <v>30</v>
      </c>
      <c r="B105" s="161" t="s">
        <v>275</v>
      </c>
      <c r="C105" s="161" t="s">
        <v>274</v>
      </c>
      <c r="D105" s="161" t="s">
        <v>158</v>
      </c>
      <c r="E105" s="158">
        <v>150.934</v>
      </c>
      <c r="F105" s="160"/>
      <c r="G105" s="160"/>
      <c r="H105" s="160">
        <f>I105</f>
        <v>0</v>
      </c>
      <c r="I105" s="160">
        <f>F105*E105</f>
        <v>0</v>
      </c>
      <c r="J105" s="159"/>
      <c r="K105" s="158"/>
    </row>
    <row r="106" spans="1:11" s="2" customFormat="1" ht="13.5" customHeight="1">
      <c r="A106" s="174"/>
      <c r="B106" s="173"/>
      <c r="C106" s="173" t="s">
        <v>273</v>
      </c>
      <c r="D106" s="173"/>
      <c r="E106" s="170">
        <v>19.4</v>
      </c>
      <c r="F106" s="172"/>
      <c r="G106" s="172"/>
      <c r="H106" s="172"/>
      <c r="I106" s="172"/>
      <c r="J106" s="171"/>
      <c r="K106" s="170"/>
    </row>
    <row r="107" spans="1:11" s="2" customFormat="1" ht="13.5" customHeight="1">
      <c r="A107" s="174"/>
      <c r="B107" s="173"/>
      <c r="C107" s="173" t="s">
        <v>272</v>
      </c>
      <c r="D107" s="173"/>
      <c r="E107" s="170">
        <v>192</v>
      </c>
      <c r="F107" s="172"/>
      <c r="G107" s="172"/>
      <c r="H107" s="172"/>
      <c r="I107" s="172"/>
      <c r="J107" s="171"/>
      <c r="K107" s="170"/>
    </row>
    <row r="108" spans="1:11" s="2" customFormat="1" ht="13.5" customHeight="1">
      <c r="A108" s="179"/>
      <c r="B108" s="178"/>
      <c r="C108" s="178" t="s">
        <v>149</v>
      </c>
      <c r="D108" s="178"/>
      <c r="E108" s="175">
        <v>211.4</v>
      </c>
      <c r="F108" s="177"/>
      <c r="G108" s="177"/>
      <c r="H108" s="177"/>
      <c r="I108" s="177"/>
      <c r="J108" s="176"/>
      <c r="K108" s="175"/>
    </row>
    <row r="109" spans="1:11" s="2" customFormat="1" ht="24" customHeight="1">
      <c r="A109" s="162">
        <v>31</v>
      </c>
      <c r="B109" s="161" t="s">
        <v>271</v>
      </c>
      <c r="C109" s="161" t="s">
        <v>270</v>
      </c>
      <c r="D109" s="161" t="s">
        <v>158</v>
      </c>
      <c r="E109" s="158">
        <v>293.934</v>
      </c>
      <c r="F109" s="160"/>
      <c r="G109" s="160"/>
      <c r="H109" s="160">
        <f>I109</f>
        <v>0</v>
      </c>
      <c r="I109" s="160">
        <f>F109*E109</f>
        <v>0</v>
      </c>
      <c r="J109" s="159"/>
      <c r="K109" s="158"/>
    </row>
    <row r="110" spans="1:11" s="2" customFormat="1" ht="13.5" customHeight="1">
      <c r="A110" s="189"/>
      <c r="B110" s="188"/>
      <c r="C110" s="188" t="s">
        <v>227</v>
      </c>
      <c r="D110" s="188"/>
      <c r="E110" s="185"/>
      <c r="F110" s="187"/>
      <c r="G110" s="187"/>
      <c r="H110" s="187"/>
      <c r="I110" s="187"/>
      <c r="J110" s="186"/>
      <c r="K110" s="185"/>
    </row>
    <row r="111" spans="1:11" s="2" customFormat="1" ht="13.5" customHeight="1">
      <c r="A111" s="174"/>
      <c r="B111" s="173"/>
      <c r="C111" s="173" t="s">
        <v>269</v>
      </c>
      <c r="D111" s="173"/>
      <c r="E111" s="170">
        <v>48</v>
      </c>
      <c r="F111" s="172"/>
      <c r="G111" s="172"/>
      <c r="H111" s="172"/>
      <c r="I111" s="172"/>
      <c r="J111" s="171"/>
      <c r="K111" s="170"/>
    </row>
    <row r="112" spans="1:11" s="2" customFormat="1" ht="13.5" customHeight="1">
      <c r="A112" s="174"/>
      <c r="B112" s="173"/>
      <c r="C112" s="173" t="s">
        <v>268</v>
      </c>
      <c r="D112" s="173"/>
      <c r="E112" s="170">
        <v>105.6</v>
      </c>
      <c r="F112" s="172"/>
      <c r="G112" s="172"/>
      <c r="H112" s="172"/>
      <c r="I112" s="172"/>
      <c r="J112" s="171"/>
      <c r="K112" s="170"/>
    </row>
    <row r="113" spans="1:11" s="2" customFormat="1" ht="13.5" customHeight="1">
      <c r="A113" s="174"/>
      <c r="B113" s="173"/>
      <c r="C113" s="173" t="s">
        <v>267</v>
      </c>
      <c r="D113" s="173"/>
      <c r="E113" s="170">
        <v>40</v>
      </c>
      <c r="F113" s="172"/>
      <c r="G113" s="172"/>
      <c r="H113" s="172"/>
      <c r="I113" s="172"/>
      <c r="J113" s="171"/>
      <c r="K113" s="170"/>
    </row>
    <row r="114" spans="1:11" s="2" customFormat="1" ht="13.5" customHeight="1">
      <c r="A114" s="189"/>
      <c r="B114" s="188"/>
      <c r="C114" s="188" t="s">
        <v>223</v>
      </c>
      <c r="D114" s="188"/>
      <c r="E114" s="185"/>
      <c r="F114" s="187"/>
      <c r="G114" s="187"/>
      <c r="H114" s="187"/>
      <c r="I114" s="187"/>
      <c r="J114" s="186"/>
      <c r="K114" s="185"/>
    </row>
    <row r="115" spans="1:11" s="2" customFormat="1" ht="13.5" customHeight="1">
      <c r="A115" s="174"/>
      <c r="B115" s="173"/>
      <c r="C115" s="173" t="s">
        <v>266</v>
      </c>
      <c r="D115" s="173"/>
      <c r="E115" s="170">
        <v>39</v>
      </c>
      <c r="F115" s="172"/>
      <c r="G115" s="172"/>
      <c r="H115" s="172"/>
      <c r="I115" s="172"/>
      <c r="J115" s="171"/>
      <c r="K115" s="170"/>
    </row>
    <row r="116" spans="1:11" s="2" customFormat="1" ht="13.5" customHeight="1">
      <c r="A116" s="174"/>
      <c r="B116" s="173"/>
      <c r="C116" s="173" t="s">
        <v>265</v>
      </c>
      <c r="D116" s="173"/>
      <c r="E116" s="170">
        <v>34.98</v>
      </c>
      <c r="F116" s="172"/>
      <c r="G116" s="172"/>
      <c r="H116" s="172"/>
      <c r="I116" s="172"/>
      <c r="J116" s="171"/>
      <c r="K116" s="170"/>
    </row>
    <row r="117" spans="1:11" s="2" customFormat="1" ht="13.5" customHeight="1">
      <c r="A117" s="174"/>
      <c r="B117" s="173"/>
      <c r="C117" s="173" t="s">
        <v>264</v>
      </c>
      <c r="D117" s="173"/>
      <c r="E117" s="170">
        <v>35</v>
      </c>
      <c r="F117" s="172"/>
      <c r="G117" s="172"/>
      <c r="H117" s="172"/>
      <c r="I117" s="172"/>
      <c r="J117" s="171"/>
      <c r="K117" s="170"/>
    </row>
    <row r="118" spans="1:11" s="2" customFormat="1" ht="13.5" customHeight="1">
      <c r="A118" s="174"/>
      <c r="B118" s="173"/>
      <c r="C118" s="173" t="s">
        <v>263</v>
      </c>
      <c r="D118" s="173"/>
      <c r="E118" s="170">
        <v>34.2</v>
      </c>
      <c r="F118" s="172"/>
      <c r="G118" s="172"/>
      <c r="H118" s="172"/>
      <c r="I118" s="172"/>
      <c r="J118" s="171"/>
      <c r="K118" s="170"/>
    </row>
    <row r="119" spans="1:11" s="2" customFormat="1" ht="13.5" customHeight="1">
      <c r="A119" s="174"/>
      <c r="B119" s="173"/>
      <c r="C119" s="173" t="s">
        <v>262</v>
      </c>
      <c r="D119" s="173"/>
      <c r="E119" s="170">
        <v>60.6</v>
      </c>
      <c r="F119" s="172"/>
      <c r="G119" s="172"/>
      <c r="H119" s="172"/>
      <c r="I119" s="172"/>
      <c r="J119" s="171"/>
      <c r="K119" s="170"/>
    </row>
    <row r="120" spans="1:11" s="2" customFormat="1" ht="13.5" customHeight="1">
      <c r="A120" s="174"/>
      <c r="B120" s="173"/>
      <c r="C120" s="173" t="s">
        <v>261</v>
      </c>
      <c r="D120" s="173"/>
      <c r="E120" s="170">
        <v>28.52</v>
      </c>
      <c r="F120" s="172"/>
      <c r="G120" s="172"/>
      <c r="H120" s="172"/>
      <c r="I120" s="172"/>
      <c r="J120" s="171"/>
      <c r="K120" s="170"/>
    </row>
    <row r="121" spans="1:11" s="2" customFormat="1" ht="13.5" customHeight="1">
      <c r="A121" s="179"/>
      <c r="B121" s="178"/>
      <c r="C121" s="178" t="s">
        <v>149</v>
      </c>
      <c r="D121" s="178"/>
      <c r="E121" s="175">
        <v>425.9</v>
      </c>
      <c r="F121" s="177"/>
      <c r="G121" s="177"/>
      <c r="H121" s="177"/>
      <c r="I121" s="177"/>
      <c r="J121" s="176"/>
      <c r="K121" s="175"/>
    </row>
    <row r="122" spans="1:11" s="2" customFormat="1" ht="24" customHeight="1">
      <c r="A122" s="162">
        <v>32</v>
      </c>
      <c r="B122" s="161" t="s">
        <v>260</v>
      </c>
      <c r="C122" s="161" t="s">
        <v>259</v>
      </c>
      <c r="D122" s="161" t="s">
        <v>137</v>
      </c>
      <c r="E122" s="158">
        <v>3.734</v>
      </c>
      <c r="F122" s="160"/>
      <c r="G122" s="160"/>
      <c r="H122" s="160">
        <f>I122</f>
        <v>0</v>
      </c>
      <c r="I122" s="160">
        <f>F122*E122</f>
        <v>0</v>
      </c>
      <c r="J122" s="159"/>
      <c r="K122" s="158"/>
    </row>
    <row r="123" spans="1:11" s="2" customFormat="1" ht="13.5" customHeight="1">
      <c r="A123" s="174"/>
      <c r="B123" s="173"/>
      <c r="C123" s="173" t="s">
        <v>258</v>
      </c>
      <c r="D123" s="173"/>
      <c r="E123" s="170">
        <v>4.85</v>
      </c>
      <c r="F123" s="172"/>
      <c r="G123" s="172"/>
      <c r="H123" s="172"/>
      <c r="I123" s="172"/>
      <c r="J123" s="171"/>
      <c r="K123" s="170"/>
    </row>
    <row r="124" spans="1:11" s="2" customFormat="1" ht="24" customHeight="1">
      <c r="A124" s="162">
        <v>33</v>
      </c>
      <c r="B124" s="161" t="s">
        <v>257</v>
      </c>
      <c r="C124" s="161" t="s">
        <v>256</v>
      </c>
      <c r="D124" s="161" t="s">
        <v>137</v>
      </c>
      <c r="E124" s="158">
        <v>1770</v>
      </c>
      <c r="F124" s="160"/>
      <c r="G124" s="160"/>
      <c r="H124" s="160">
        <f>F124*E124</f>
        <v>0</v>
      </c>
      <c r="I124" s="160">
        <f>H124+G124</f>
        <v>0</v>
      </c>
      <c r="J124" s="159"/>
      <c r="K124" s="158"/>
    </row>
    <row r="125" spans="1:11" s="2" customFormat="1" ht="24" customHeight="1">
      <c r="A125" s="162">
        <v>34</v>
      </c>
      <c r="B125" s="161" t="s">
        <v>255</v>
      </c>
      <c r="C125" s="161" t="s">
        <v>254</v>
      </c>
      <c r="D125" s="161" t="s">
        <v>253</v>
      </c>
      <c r="E125" s="158">
        <v>60</v>
      </c>
      <c r="F125" s="160"/>
      <c r="G125" s="160"/>
      <c r="H125" s="160">
        <f>F125*E125</f>
        <v>0</v>
      </c>
      <c r="I125" s="160">
        <f>H125+G125</f>
        <v>0</v>
      </c>
      <c r="J125" s="159"/>
      <c r="K125" s="158"/>
    </row>
    <row r="126" spans="1:11" s="2" customFormat="1" ht="24" customHeight="1">
      <c r="A126" s="162">
        <v>35</v>
      </c>
      <c r="B126" s="161" t="s">
        <v>252</v>
      </c>
      <c r="C126" s="161" t="s">
        <v>251</v>
      </c>
      <c r="D126" s="161" t="s">
        <v>137</v>
      </c>
      <c r="E126" s="158">
        <v>682.4</v>
      </c>
      <c r="F126" s="160"/>
      <c r="G126" s="160"/>
      <c r="H126" s="160"/>
      <c r="I126" s="160">
        <f>F126*E126</f>
        <v>0</v>
      </c>
      <c r="J126" s="159"/>
      <c r="K126" s="158"/>
    </row>
    <row r="127" spans="1:11" s="2" customFormat="1" ht="13.5" customHeight="1">
      <c r="A127" s="174"/>
      <c r="B127" s="173"/>
      <c r="C127" s="173" t="s">
        <v>250</v>
      </c>
      <c r="D127" s="173"/>
      <c r="E127" s="170">
        <v>1413.6</v>
      </c>
      <c r="F127" s="172"/>
      <c r="G127" s="172"/>
      <c r="H127" s="172"/>
      <c r="I127" s="172"/>
      <c r="J127" s="171"/>
      <c r="K127" s="170"/>
    </row>
    <row r="128" spans="1:11" s="2" customFormat="1" ht="34.5" customHeight="1">
      <c r="A128" s="162">
        <v>36</v>
      </c>
      <c r="B128" s="161" t="s">
        <v>249</v>
      </c>
      <c r="C128" s="161" t="s">
        <v>248</v>
      </c>
      <c r="D128" s="161" t="s">
        <v>178</v>
      </c>
      <c r="E128" s="158">
        <v>6</v>
      </c>
      <c r="F128" s="160"/>
      <c r="G128" s="160"/>
      <c r="H128" s="160">
        <f>F128*E128</f>
        <v>0</v>
      </c>
      <c r="I128" s="160">
        <f>H128+G128</f>
        <v>0</v>
      </c>
      <c r="J128" s="159"/>
      <c r="K128" s="158"/>
    </row>
    <row r="129" spans="1:11" s="2" customFormat="1" ht="12.75" customHeight="1">
      <c r="A129" s="174"/>
      <c r="B129" s="173"/>
      <c r="C129" s="173" t="s">
        <v>247</v>
      </c>
      <c r="D129" s="173"/>
      <c r="E129" s="170">
        <v>2</v>
      </c>
      <c r="F129" s="172"/>
      <c r="G129" s="172"/>
      <c r="H129" s="172"/>
      <c r="I129" s="172"/>
      <c r="J129" s="171"/>
      <c r="K129" s="170"/>
    </row>
    <row r="130" spans="1:11" s="2" customFormat="1" ht="13.5" customHeight="1">
      <c r="A130" s="174"/>
      <c r="B130" s="173"/>
      <c r="C130" s="173" t="s">
        <v>246</v>
      </c>
      <c r="D130" s="173"/>
      <c r="E130" s="170">
        <v>4</v>
      </c>
      <c r="F130" s="172"/>
      <c r="G130" s="172"/>
      <c r="H130" s="172"/>
      <c r="I130" s="172"/>
      <c r="J130" s="171"/>
      <c r="K130" s="170"/>
    </row>
    <row r="131" spans="1:11" s="2" customFormat="1" ht="13.5" customHeight="1">
      <c r="A131" s="179"/>
      <c r="B131" s="178"/>
      <c r="C131" s="178" t="s">
        <v>149</v>
      </c>
      <c r="D131" s="178"/>
      <c r="E131" s="175">
        <v>6</v>
      </c>
      <c r="F131" s="177"/>
      <c r="G131" s="177"/>
      <c r="H131" s="177"/>
      <c r="I131" s="177"/>
      <c r="J131" s="176"/>
      <c r="K131" s="175"/>
    </row>
    <row r="132" spans="1:11" s="2" customFormat="1" ht="24" customHeight="1">
      <c r="A132" s="184">
        <v>37</v>
      </c>
      <c r="B132" s="183" t="s">
        <v>245</v>
      </c>
      <c r="C132" s="183" t="s">
        <v>385</v>
      </c>
      <c r="D132" s="183" t="s">
        <v>131</v>
      </c>
      <c r="E132" s="180">
        <v>327.448</v>
      </c>
      <c r="F132" s="182"/>
      <c r="G132" s="182">
        <f>F132*E132</f>
        <v>0</v>
      </c>
      <c r="H132" s="182"/>
      <c r="I132" s="182">
        <f>H132+G132</f>
        <v>0</v>
      </c>
      <c r="J132" s="181"/>
      <c r="K132" s="180"/>
    </row>
    <row r="133" spans="1:11" s="2" customFormat="1" ht="13.5" customHeight="1">
      <c r="A133" s="174"/>
      <c r="B133" s="173"/>
      <c r="C133" s="173" t="s">
        <v>244</v>
      </c>
      <c r="D133" s="173"/>
      <c r="E133" s="170">
        <v>461.4</v>
      </c>
      <c r="F133" s="172"/>
      <c r="G133" s="172"/>
      <c r="H133" s="172"/>
      <c r="I133" s="172"/>
      <c r="J133" s="171"/>
      <c r="K133" s="170"/>
    </row>
    <row r="134" spans="1:11" s="2" customFormat="1" ht="13.5" customHeight="1">
      <c r="A134" s="174"/>
      <c r="B134" s="173"/>
      <c r="C134" s="173" t="s">
        <v>243</v>
      </c>
      <c r="D134" s="173"/>
      <c r="E134" s="170">
        <v>120</v>
      </c>
      <c r="F134" s="172"/>
      <c r="G134" s="172"/>
      <c r="H134" s="172"/>
      <c r="I134" s="172"/>
      <c r="J134" s="171"/>
      <c r="K134" s="170"/>
    </row>
    <row r="135" spans="1:11" s="2" customFormat="1" ht="13.5" customHeight="1">
      <c r="A135" s="179"/>
      <c r="B135" s="178"/>
      <c r="C135" s="178" t="s">
        <v>149</v>
      </c>
      <c r="D135" s="178"/>
      <c r="E135" s="175">
        <v>581.4</v>
      </c>
      <c r="F135" s="177"/>
      <c r="G135" s="177"/>
      <c r="H135" s="177"/>
      <c r="I135" s="177"/>
      <c r="J135" s="176"/>
      <c r="K135" s="175"/>
    </row>
    <row r="136" spans="1:11" s="2" customFormat="1" ht="24" customHeight="1">
      <c r="A136" s="162">
        <v>38</v>
      </c>
      <c r="B136" s="161" t="s">
        <v>242</v>
      </c>
      <c r="C136" s="161" t="s">
        <v>241</v>
      </c>
      <c r="D136" s="161" t="s">
        <v>229</v>
      </c>
      <c r="E136" s="158">
        <v>15.201</v>
      </c>
      <c r="F136" s="160"/>
      <c r="G136" s="160"/>
      <c r="H136" s="160">
        <f>I136</f>
        <v>0</v>
      </c>
      <c r="I136" s="160">
        <f>F136*E136</f>
        <v>0</v>
      </c>
      <c r="J136" s="159"/>
      <c r="K136" s="158"/>
    </row>
    <row r="137" spans="1:11" s="2" customFormat="1" ht="13.5" customHeight="1">
      <c r="A137" s="189"/>
      <c r="B137" s="188"/>
      <c r="C137" s="188" t="s">
        <v>228</v>
      </c>
      <c r="D137" s="188"/>
      <c r="E137" s="185"/>
      <c r="F137" s="187"/>
      <c r="G137" s="187"/>
      <c r="H137" s="187"/>
      <c r="I137" s="187"/>
      <c r="J137" s="186"/>
      <c r="K137" s="185"/>
    </row>
    <row r="138" spans="1:11" s="2" customFormat="1" ht="13.5" customHeight="1">
      <c r="A138" s="189"/>
      <c r="B138" s="188"/>
      <c r="C138" s="188" t="s">
        <v>227</v>
      </c>
      <c r="D138" s="188"/>
      <c r="E138" s="185"/>
      <c r="F138" s="187"/>
      <c r="G138" s="187"/>
      <c r="H138" s="187"/>
      <c r="I138" s="187"/>
      <c r="J138" s="186"/>
      <c r="K138" s="185"/>
    </row>
    <row r="139" spans="1:11" s="2" customFormat="1" ht="13.5" customHeight="1">
      <c r="A139" s="174"/>
      <c r="B139" s="173"/>
      <c r="C139" s="173" t="s">
        <v>240</v>
      </c>
      <c r="D139" s="173"/>
      <c r="E139" s="170">
        <v>1.8</v>
      </c>
      <c r="F139" s="172"/>
      <c r="G139" s="172"/>
      <c r="H139" s="172"/>
      <c r="I139" s="172"/>
      <c r="J139" s="171"/>
      <c r="K139" s="170"/>
    </row>
    <row r="140" spans="1:11" s="2" customFormat="1" ht="13.5" customHeight="1">
      <c r="A140" s="174"/>
      <c r="B140" s="173"/>
      <c r="C140" s="173" t="s">
        <v>239</v>
      </c>
      <c r="D140" s="173"/>
      <c r="E140" s="170">
        <v>5.808</v>
      </c>
      <c r="F140" s="172"/>
      <c r="G140" s="172"/>
      <c r="H140" s="172"/>
      <c r="I140" s="172"/>
      <c r="J140" s="171"/>
      <c r="K140" s="170"/>
    </row>
    <row r="141" spans="1:11" s="2" customFormat="1" ht="13.5" customHeight="1">
      <c r="A141" s="174"/>
      <c r="B141" s="173"/>
      <c r="C141" s="173" t="s">
        <v>238</v>
      </c>
      <c r="D141" s="173"/>
      <c r="E141" s="170">
        <v>2.5</v>
      </c>
      <c r="F141" s="172"/>
      <c r="G141" s="172"/>
      <c r="H141" s="172"/>
      <c r="I141" s="172"/>
      <c r="J141" s="171"/>
      <c r="K141" s="170"/>
    </row>
    <row r="142" spans="1:11" s="2" customFormat="1" ht="13.5" customHeight="1">
      <c r="A142" s="189"/>
      <c r="B142" s="188"/>
      <c r="C142" s="188" t="s">
        <v>223</v>
      </c>
      <c r="D142" s="188"/>
      <c r="E142" s="185"/>
      <c r="F142" s="187"/>
      <c r="G142" s="187"/>
      <c r="H142" s="187"/>
      <c r="I142" s="187"/>
      <c r="J142" s="186"/>
      <c r="K142" s="185"/>
    </row>
    <row r="143" spans="1:11" s="2" customFormat="1" ht="13.5" customHeight="1">
      <c r="A143" s="174"/>
      <c r="B143" s="173"/>
      <c r="C143" s="173" t="s">
        <v>237</v>
      </c>
      <c r="D143" s="173"/>
      <c r="E143" s="170">
        <v>0.952</v>
      </c>
      <c r="F143" s="172"/>
      <c r="G143" s="172"/>
      <c r="H143" s="172"/>
      <c r="I143" s="172"/>
      <c r="J143" s="171"/>
      <c r="K143" s="170"/>
    </row>
    <row r="144" spans="1:11" s="2" customFormat="1" ht="13.5" customHeight="1">
      <c r="A144" s="174"/>
      <c r="B144" s="173"/>
      <c r="C144" s="173" t="s">
        <v>236</v>
      </c>
      <c r="D144" s="173"/>
      <c r="E144" s="170">
        <v>1.749</v>
      </c>
      <c r="F144" s="172"/>
      <c r="G144" s="172"/>
      <c r="H144" s="172"/>
      <c r="I144" s="172"/>
      <c r="J144" s="171"/>
      <c r="K144" s="170"/>
    </row>
    <row r="145" spans="1:11" s="2" customFormat="1" ht="13.5" customHeight="1">
      <c r="A145" s="174"/>
      <c r="B145" s="173"/>
      <c r="C145" s="173" t="s">
        <v>235</v>
      </c>
      <c r="D145" s="173"/>
      <c r="E145" s="170">
        <v>0.842</v>
      </c>
      <c r="F145" s="172"/>
      <c r="G145" s="172"/>
      <c r="H145" s="172"/>
      <c r="I145" s="172"/>
      <c r="J145" s="171"/>
      <c r="K145" s="170"/>
    </row>
    <row r="146" spans="1:11" s="2" customFormat="1" ht="13.5" customHeight="1">
      <c r="A146" s="174"/>
      <c r="B146" s="173"/>
      <c r="C146" s="173" t="s">
        <v>234</v>
      </c>
      <c r="D146" s="173"/>
      <c r="E146" s="170">
        <v>0.88</v>
      </c>
      <c r="F146" s="172"/>
      <c r="G146" s="172"/>
      <c r="H146" s="172"/>
      <c r="I146" s="172"/>
      <c r="J146" s="171"/>
      <c r="K146" s="170"/>
    </row>
    <row r="147" spans="1:11" s="2" customFormat="1" ht="13.5" customHeight="1">
      <c r="A147" s="174"/>
      <c r="B147" s="173"/>
      <c r="C147" s="173" t="s">
        <v>233</v>
      </c>
      <c r="D147" s="173"/>
      <c r="E147" s="170">
        <v>1.546</v>
      </c>
      <c r="F147" s="172"/>
      <c r="G147" s="172"/>
      <c r="H147" s="172"/>
      <c r="I147" s="172"/>
      <c r="J147" s="171"/>
      <c r="K147" s="170"/>
    </row>
    <row r="148" spans="1:11" s="2" customFormat="1" ht="13.5" customHeight="1">
      <c r="A148" s="174"/>
      <c r="B148" s="173"/>
      <c r="C148" s="173" t="s">
        <v>232</v>
      </c>
      <c r="D148" s="173"/>
      <c r="E148" s="170">
        <v>0.724</v>
      </c>
      <c r="F148" s="172"/>
      <c r="G148" s="172"/>
      <c r="H148" s="172"/>
      <c r="I148" s="172"/>
      <c r="J148" s="171"/>
      <c r="K148" s="170"/>
    </row>
    <row r="149" spans="1:11" s="2" customFormat="1" ht="13.5" customHeight="1">
      <c r="A149" s="179"/>
      <c r="B149" s="178"/>
      <c r="C149" s="178" t="s">
        <v>149</v>
      </c>
      <c r="D149" s="178"/>
      <c r="E149" s="175">
        <v>16.801</v>
      </c>
      <c r="F149" s="177"/>
      <c r="G149" s="177"/>
      <c r="H149" s="177"/>
      <c r="I149" s="177"/>
      <c r="J149" s="176"/>
      <c r="K149" s="175"/>
    </row>
    <row r="150" spans="1:11" s="2" customFormat="1" ht="24" customHeight="1">
      <c r="A150" s="162">
        <v>39</v>
      </c>
      <c r="B150" s="161" t="s">
        <v>231</v>
      </c>
      <c r="C150" s="161" t="s">
        <v>230</v>
      </c>
      <c r="D150" s="161" t="s">
        <v>229</v>
      </c>
      <c r="E150" s="158">
        <v>19.8</v>
      </c>
      <c r="F150" s="160"/>
      <c r="G150" s="160"/>
      <c r="H150" s="160"/>
      <c r="I150" s="160">
        <f>F150*E150</f>
        <v>0</v>
      </c>
      <c r="J150" s="159"/>
      <c r="K150" s="158"/>
    </row>
    <row r="151" spans="1:11" s="2" customFormat="1" ht="13.5" customHeight="1">
      <c r="A151" s="189"/>
      <c r="B151" s="188"/>
      <c r="C151" s="188" t="s">
        <v>228</v>
      </c>
      <c r="D151" s="188"/>
      <c r="E151" s="185"/>
      <c r="F151" s="187"/>
      <c r="G151" s="187"/>
      <c r="H151" s="187"/>
      <c r="I151" s="187"/>
      <c r="J151" s="186"/>
      <c r="K151" s="185"/>
    </row>
    <row r="152" spans="1:11" s="2" customFormat="1" ht="13.5" customHeight="1">
      <c r="A152" s="189"/>
      <c r="B152" s="188"/>
      <c r="C152" s="188" t="s">
        <v>227</v>
      </c>
      <c r="D152" s="188"/>
      <c r="E152" s="185"/>
      <c r="F152" s="187"/>
      <c r="G152" s="187"/>
      <c r="H152" s="187"/>
      <c r="I152" s="187"/>
      <c r="J152" s="186"/>
      <c r="K152" s="185"/>
    </row>
    <row r="153" spans="1:11" s="2" customFormat="1" ht="13.5" customHeight="1">
      <c r="A153" s="174"/>
      <c r="B153" s="173"/>
      <c r="C153" s="173" t="s">
        <v>226</v>
      </c>
      <c r="D153" s="173"/>
      <c r="E153" s="170">
        <v>2.7</v>
      </c>
      <c r="F153" s="172"/>
      <c r="G153" s="172"/>
      <c r="H153" s="172"/>
      <c r="I153" s="172"/>
      <c r="J153" s="171"/>
      <c r="K153" s="170"/>
    </row>
    <row r="154" spans="1:11" s="2" customFormat="1" ht="13.5" customHeight="1">
      <c r="A154" s="174"/>
      <c r="B154" s="173"/>
      <c r="C154" s="173" t="s">
        <v>225</v>
      </c>
      <c r="D154" s="173"/>
      <c r="E154" s="170">
        <v>8.712</v>
      </c>
      <c r="F154" s="172"/>
      <c r="G154" s="172"/>
      <c r="H154" s="172"/>
      <c r="I154" s="172"/>
      <c r="J154" s="171"/>
      <c r="K154" s="170"/>
    </row>
    <row r="155" spans="1:11" s="2" customFormat="1" ht="13.5" customHeight="1">
      <c r="A155" s="174"/>
      <c r="B155" s="173"/>
      <c r="C155" s="173" t="s">
        <v>224</v>
      </c>
      <c r="D155" s="173"/>
      <c r="E155" s="170">
        <v>3.75</v>
      </c>
      <c r="F155" s="172"/>
      <c r="G155" s="172"/>
      <c r="H155" s="172"/>
      <c r="I155" s="172"/>
      <c r="J155" s="171"/>
      <c r="K155" s="170"/>
    </row>
    <row r="156" spans="1:11" s="2" customFormat="1" ht="13.5" customHeight="1">
      <c r="A156" s="189"/>
      <c r="B156" s="188"/>
      <c r="C156" s="188" t="s">
        <v>223</v>
      </c>
      <c r="D156" s="188"/>
      <c r="E156" s="185"/>
      <c r="F156" s="187"/>
      <c r="G156" s="187"/>
      <c r="H156" s="187"/>
      <c r="I156" s="187"/>
      <c r="J156" s="186"/>
      <c r="K156" s="185"/>
    </row>
    <row r="157" spans="1:11" s="2" customFormat="1" ht="13.5" customHeight="1">
      <c r="A157" s="174"/>
      <c r="B157" s="173"/>
      <c r="C157" s="173" t="s">
        <v>222</v>
      </c>
      <c r="D157" s="173"/>
      <c r="E157" s="170">
        <v>1.427</v>
      </c>
      <c r="F157" s="172"/>
      <c r="G157" s="172"/>
      <c r="H157" s="172"/>
      <c r="I157" s="172"/>
      <c r="J157" s="171"/>
      <c r="K157" s="170"/>
    </row>
    <row r="158" spans="1:11" s="2" customFormat="1" ht="13.5" customHeight="1">
      <c r="A158" s="174"/>
      <c r="B158" s="173"/>
      <c r="C158" s="173" t="s">
        <v>221</v>
      </c>
      <c r="D158" s="173"/>
      <c r="E158" s="170">
        <v>2.624</v>
      </c>
      <c r="F158" s="172"/>
      <c r="G158" s="172"/>
      <c r="H158" s="172"/>
      <c r="I158" s="172"/>
      <c r="J158" s="171"/>
      <c r="K158" s="170"/>
    </row>
    <row r="159" spans="1:11" s="2" customFormat="1" ht="13.5" customHeight="1">
      <c r="A159" s="174"/>
      <c r="B159" s="173"/>
      <c r="C159" s="173" t="s">
        <v>220</v>
      </c>
      <c r="D159" s="173"/>
      <c r="E159" s="170">
        <v>1.262</v>
      </c>
      <c r="F159" s="172"/>
      <c r="G159" s="172"/>
      <c r="H159" s="172"/>
      <c r="I159" s="172"/>
      <c r="J159" s="171"/>
      <c r="K159" s="170"/>
    </row>
    <row r="160" spans="1:11" s="2" customFormat="1" ht="13.5" customHeight="1">
      <c r="A160" s="174"/>
      <c r="B160" s="173"/>
      <c r="C160" s="173" t="s">
        <v>219</v>
      </c>
      <c r="D160" s="173"/>
      <c r="E160" s="170">
        <v>1.32</v>
      </c>
      <c r="F160" s="172"/>
      <c r="G160" s="172"/>
      <c r="H160" s="172"/>
      <c r="I160" s="172"/>
      <c r="J160" s="171"/>
      <c r="K160" s="170"/>
    </row>
    <row r="161" spans="1:11" s="2" customFormat="1" ht="13.5" customHeight="1">
      <c r="A161" s="174"/>
      <c r="B161" s="173"/>
      <c r="C161" s="173" t="s">
        <v>218</v>
      </c>
      <c r="D161" s="173"/>
      <c r="E161" s="170">
        <v>2.318</v>
      </c>
      <c r="F161" s="172"/>
      <c r="G161" s="172"/>
      <c r="H161" s="172"/>
      <c r="I161" s="172"/>
      <c r="J161" s="171"/>
      <c r="K161" s="170"/>
    </row>
    <row r="162" spans="1:11" s="2" customFormat="1" ht="13.5" customHeight="1">
      <c r="A162" s="174"/>
      <c r="B162" s="173"/>
      <c r="C162" s="173" t="s">
        <v>217</v>
      </c>
      <c r="D162" s="173"/>
      <c r="E162" s="170">
        <v>1.086</v>
      </c>
      <c r="F162" s="172"/>
      <c r="G162" s="172"/>
      <c r="H162" s="172"/>
      <c r="I162" s="172"/>
      <c r="J162" s="171"/>
      <c r="K162" s="170"/>
    </row>
    <row r="163" spans="1:11" s="2" customFormat="1" ht="13.5" customHeight="1">
      <c r="A163" s="179"/>
      <c r="B163" s="178"/>
      <c r="C163" s="178" t="s">
        <v>149</v>
      </c>
      <c r="D163" s="178"/>
      <c r="E163" s="175">
        <v>25.199</v>
      </c>
      <c r="F163" s="177"/>
      <c r="G163" s="177"/>
      <c r="H163" s="177"/>
      <c r="I163" s="177"/>
      <c r="J163" s="176"/>
      <c r="K163" s="175"/>
    </row>
    <row r="164" spans="1:11" s="2" customFormat="1" ht="24" customHeight="1">
      <c r="A164" s="162">
        <v>40</v>
      </c>
      <c r="B164" s="161" t="s">
        <v>216</v>
      </c>
      <c r="C164" s="161" t="s">
        <v>215</v>
      </c>
      <c r="D164" s="161" t="s">
        <v>146</v>
      </c>
      <c r="E164" s="158">
        <v>69.16</v>
      </c>
      <c r="F164" s="160"/>
      <c r="G164" s="160"/>
      <c r="H164" s="160">
        <f>I164</f>
        <v>0</v>
      </c>
      <c r="I164" s="160">
        <f>F164*E164</f>
        <v>0</v>
      </c>
      <c r="J164" s="159"/>
      <c r="K164" s="158"/>
    </row>
    <row r="165" spans="1:11" s="2" customFormat="1" ht="24" customHeight="1">
      <c r="A165" s="162">
        <v>41</v>
      </c>
      <c r="B165" s="161" t="s">
        <v>214</v>
      </c>
      <c r="C165" s="161" t="s">
        <v>213</v>
      </c>
      <c r="D165" s="161" t="s">
        <v>146</v>
      </c>
      <c r="E165" s="158">
        <v>323</v>
      </c>
      <c r="F165" s="160"/>
      <c r="G165" s="160"/>
      <c r="H165" s="160">
        <f>I165</f>
        <v>0</v>
      </c>
      <c r="I165" s="160">
        <f>F165*E165</f>
        <v>0</v>
      </c>
      <c r="J165" s="159"/>
      <c r="K165" s="158"/>
    </row>
    <row r="166" spans="1:11" s="2" customFormat="1" ht="24" customHeight="1">
      <c r="A166" s="162">
        <v>42</v>
      </c>
      <c r="B166" s="161" t="s">
        <v>212</v>
      </c>
      <c r="C166" s="161" t="s">
        <v>211</v>
      </c>
      <c r="D166" s="161" t="s">
        <v>146</v>
      </c>
      <c r="E166" s="158">
        <v>69.6</v>
      </c>
      <c r="F166" s="160"/>
      <c r="G166" s="160"/>
      <c r="H166" s="160">
        <f>I166</f>
        <v>0</v>
      </c>
      <c r="I166" s="160">
        <f>F166*E166</f>
        <v>0</v>
      </c>
      <c r="J166" s="159"/>
      <c r="K166" s="158"/>
    </row>
    <row r="167" spans="1:11" s="2" customFormat="1" ht="24" customHeight="1">
      <c r="A167" s="162">
        <v>43</v>
      </c>
      <c r="B167" s="161" t="s">
        <v>210</v>
      </c>
      <c r="C167" s="161" t="s">
        <v>209</v>
      </c>
      <c r="D167" s="161" t="s">
        <v>146</v>
      </c>
      <c r="E167" s="158">
        <v>193.8</v>
      </c>
      <c r="F167" s="160"/>
      <c r="G167" s="160"/>
      <c r="H167" s="160">
        <f>I167</f>
        <v>0</v>
      </c>
      <c r="I167" s="160">
        <f>F167*E167</f>
        <v>0</v>
      </c>
      <c r="J167" s="159"/>
      <c r="K167" s="158"/>
    </row>
    <row r="168" spans="1:11" s="2" customFormat="1" ht="24" customHeight="1">
      <c r="A168" s="162">
        <v>44</v>
      </c>
      <c r="B168" s="161" t="s">
        <v>208</v>
      </c>
      <c r="C168" s="161" t="s">
        <v>207</v>
      </c>
      <c r="D168" s="161" t="s">
        <v>146</v>
      </c>
      <c r="E168" s="158">
        <v>69.6</v>
      </c>
      <c r="F168" s="160"/>
      <c r="G168" s="160"/>
      <c r="H168" s="160">
        <f>I168</f>
        <v>0</v>
      </c>
      <c r="I168" s="160">
        <f>F168*E168</f>
        <v>0</v>
      </c>
      <c r="J168" s="159"/>
      <c r="K168" s="158"/>
    </row>
    <row r="169" spans="1:11" s="2" customFormat="1" ht="28.5" customHeight="1">
      <c r="A169" s="167"/>
      <c r="B169" s="166" t="s">
        <v>117</v>
      </c>
      <c r="C169" s="166" t="s">
        <v>116</v>
      </c>
      <c r="D169" s="166"/>
      <c r="E169" s="163"/>
      <c r="F169" s="165"/>
      <c r="G169" s="165">
        <v>0</v>
      </c>
      <c r="H169" s="165">
        <f>SUM(H170)</f>
        <v>0</v>
      </c>
      <c r="I169" s="165">
        <f>SUM(I170)</f>
        <v>0</v>
      </c>
      <c r="J169" s="164"/>
      <c r="K169" s="163"/>
    </row>
    <row r="170" spans="1:11" s="2" customFormat="1" ht="24" customHeight="1">
      <c r="A170" s="162">
        <v>45</v>
      </c>
      <c r="B170" s="161" t="s">
        <v>206</v>
      </c>
      <c r="C170" s="161" t="s">
        <v>205</v>
      </c>
      <c r="D170" s="161" t="s">
        <v>146</v>
      </c>
      <c r="E170" s="158">
        <v>1716.857</v>
      </c>
      <c r="F170" s="160"/>
      <c r="G170" s="160"/>
      <c r="H170" s="160">
        <f>I170</f>
        <v>0</v>
      </c>
      <c r="I170" s="160">
        <f>F170*E170</f>
        <v>0</v>
      </c>
      <c r="J170" s="159"/>
      <c r="K170" s="158"/>
    </row>
    <row r="171" spans="1:11" s="2" customFormat="1" ht="30.75" customHeight="1">
      <c r="A171" s="169"/>
      <c r="B171" s="139" t="s">
        <v>53</v>
      </c>
      <c r="C171" s="139" t="s">
        <v>115</v>
      </c>
      <c r="D171" s="139"/>
      <c r="E171" s="137"/>
      <c r="F171" s="138"/>
      <c r="G171" s="138">
        <f>SUM(G172)</f>
        <v>0</v>
      </c>
      <c r="H171" s="138">
        <f>SUM(H172+H190+H194+H210+H217)</f>
        <v>0</v>
      </c>
      <c r="I171" s="138">
        <f>SUM(I172+I190+I194+I210+I217)</f>
        <v>0</v>
      </c>
      <c r="J171" s="168"/>
      <c r="K171" s="137"/>
    </row>
    <row r="172" spans="1:11" s="2" customFormat="1" ht="28.5" customHeight="1">
      <c r="A172" s="167"/>
      <c r="B172" s="166" t="s">
        <v>114</v>
      </c>
      <c r="C172" s="166" t="s">
        <v>113</v>
      </c>
      <c r="D172" s="166"/>
      <c r="E172" s="163"/>
      <c r="F172" s="165"/>
      <c r="G172" s="165">
        <f>SUM(G175+G179+G183+G187+G192)</f>
        <v>0</v>
      </c>
      <c r="H172" s="165">
        <f>SUM(H173+H175+H177+H179+H181+H183+H185+H187+H189)</f>
        <v>0</v>
      </c>
      <c r="I172" s="165">
        <f>SUM(I173+I175+I177+I179+I181+I183+I185+I187+I189)</f>
        <v>0</v>
      </c>
      <c r="J172" s="164"/>
      <c r="K172" s="163"/>
    </row>
    <row r="173" spans="1:11" s="2" customFormat="1" ht="34.5" customHeight="1">
      <c r="A173" s="162">
        <v>46</v>
      </c>
      <c r="B173" s="161" t="s">
        <v>204</v>
      </c>
      <c r="C173" s="161" t="s">
        <v>203</v>
      </c>
      <c r="D173" s="161" t="s">
        <v>137</v>
      </c>
      <c r="E173" s="158">
        <v>1048</v>
      </c>
      <c r="F173" s="160"/>
      <c r="G173" s="160"/>
      <c r="H173" s="160">
        <f>I173</f>
        <v>0</v>
      </c>
      <c r="I173" s="160">
        <f>F173*E173</f>
        <v>0</v>
      </c>
      <c r="J173" s="159"/>
      <c r="K173" s="158"/>
    </row>
    <row r="174" spans="1:11" s="2" customFormat="1" ht="13.5" customHeight="1">
      <c r="A174" s="174"/>
      <c r="B174" s="173"/>
      <c r="C174" s="173" t="s">
        <v>202</v>
      </c>
      <c r="D174" s="173"/>
      <c r="E174" s="170">
        <v>1497.5</v>
      </c>
      <c r="F174" s="172"/>
      <c r="G174" s="172"/>
      <c r="H174" s="172"/>
      <c r="I174" s="172"/>
      <c r="J174" s="171"/>
      <c r="K174" s="170"/>
    </row>
    <row r="175" spans="1:11" s="2" customFormat="1" ht="13.5" customHeight="1">
      <c r="A175" s="184">
        <v>47</v>
      </c>
      <c r="B175" s="183" t="s">
        <v>197</v>
      </c>
      <c r="C175" s="183" t="s">
        <v>196</v>
      </c>
      <c r="D175" s="183" t="s">
        <v>137</v>
      </c>
      <c r="E175" s="180">
        <v>1205.2</v>
      </c>
      <c r="F175" s="182"/>
      <c r="G175" s="182">
        <f>F175*E175</f>
        <v>0</v>
      </c>
      <c r="H175" s="182"/>
      <c r="I175" s="182">
        <f>F175*E175</f>
        <v>0</v>
      </c>
      <c r="J175" s="181"/>
      <c r="K175" s="180"/>
    </row>
    <row r="176" spans="1:11" s="2" customFormat="1" ht="13.5" customHeight="1">
      <c r="A176" s="174"/>
      <c r="B176" s="173"/>
      <c r="C176" s="173" t="s">
        <v>201</v>
      </c>
      <c r="D176" s="173"/>
      <c r="E176" s="170">
        <v>1722.125</v>
      </c>
      <c r="F176" s="172"/>
      <c r="G176" s="172"/>
      <c r="H176" s="172"/>
      <c r="I176" s="172"/>
      <c r="J176" s="171"/>
      <c r="K176" s="170"/>
    </row>
    <row r="177" spans="1:11" s="2" customFormat="1" ht="34.5" customHeight="1">
      <c r="A177" s="162">
        <v>48</v>
      </c>
      <c r="B177" s="161" t="s">
        <v>200</v>
      </c>
      <c r="C177" s="161" t="s">
        <v>199</v>
      </c>
      <c r="D177" s="161" t="s">
        <v>137</v>
      </c>
      <c r="E177" s="158">
        <v>226.4</v>
      </c>
      <c r="F177" s="160"/>
      <c r="G177" s="160"/>
      <c r="H177" s="160">
        <f>I177</f>
        <v>0</v>
      </c>
      <c r="I177" s="160">
        <f>F177*E177</f>
        <v>0</v>
      </c>
      <c r="J177" s="159"/>
      <c r="K177" s="158"/>
    </row>
    <row r="178" spans="1:11" s="2" customFormat="1" ht="13.5" customHeight="1">
      <c r="A178" s="174"/>
      <c r="B178" s="173"/>
      <c r="C178" s="173" t="s">
        <v>198</v>
      </c>
      <c r="D178" s="173"/>
      <c r="E178" s="170">
        <v>339.6</v>
      </c>
      <c r="F178" s="172"/>
      <c r="G178" s="172"/>
      <c r="H178" s="172"/>
      <c r="I178" s="172"/>
      <c r="J178" s="171"/>
      <c r="K178" s="170"/>
    </row>
    <row r="179" spans="1:11" s="2" customFormat="1" ht="13.5" customHeight="1">
      <c r="A179" s="184">
        <v>49</v>
      </c>
      <c r="B179" s="183" t="s">
        <v>197</v>
      </c>
      <c r="C179" s="183" t="s">
        <v>196</v>
      </c>
      <c r="D179" s="183" t="s">
        <v>137</v>
      </c>
      <c r="E179" s="180">
        <v>271.68</v>
      </c>
      <c r="F179" s="182"/>
      <c r="G179" s="182">
        <f>F179*E179</f>
        <v>0</v>
      </c>
      <c r="H179" s="182"/>
      <c r="I179" s="182">
        <f>F179*E179</f>
        <v>0</v>
      </c>
      <c r="J179" s="181"/>
      <c r="K179" s="180"/>
    </row>
    <row r="180" spans="1:11" s="2" customFormat="1" ht="13.5" customHeight="1">
      <c r="A180" s="174"/>
      <c r="B180" s="173"/>
      <c r="C180" s="173" t="s">
        <v>195</v>
      </c>
      <c r="D180" s="173"/>
      <c r="E180" s="170">
        <v>407.52</v>
      </c>
      <c r="F180" s="172"/>
      <c r="G180" s="172"/>
      <c r="H180" s="172"/>
      <c r="I180" s="172"/>
      <c r="J180" s="171"/>
      <c r="K180" s="170"/>
    </row>
    <row r="181" spans="1:11" s="2" customFormat="1" ht="34.5" customHeight="1">
      <c r="A181" s="162">
        <v>50</v>
      </c>
      <c r="B181" s="161" t="s">
        <v>194</v>
      </c>
      <c r="C181" s="161" t="s">
        <v>193</v>
      </c>
      <c r="D181" s="161" t="s">
        <v>137</v>
      </c>
      <c r="E181" s="158">
        <v>2002.6</v>
      </c>
      <c r="F181" s="160"/>
      <c r="G181" s="160"/>
      <c r="H181" s="160">
        <f>I181</f>
        <v>0</v>
      </c>
      <c r="I181" s="160">
        <f>E181*F181</f>
        <v>0</v>
      </c>
      <c r="J181" s="159"/>
      <c r="K181" s="158"/>
    </row>
    <row r="182" spans="1:11" s="2" customFormat="1" ht="13.5" customHeight="1">
      <c r="A182" s="174"/>
      <c r="B182" s="173"/>
      <c r="C182" s="173" t="s">
        <v>192</v>
      </c>
      <c r="D182" s="173"/>
      <c r="E182" s="170">
        <v>2995</v>
      </c>
      <c r="F182" s="172"/>
      <c r="G182" s="172"/>
      <c r="H182" s="172"/>
      <c r="I182" s="172"/>
      <c r="J182" s="171"/>
      <c r="K182" s="170"/>
    </row>
    <row r="183" spans="1:11" s="2" customFormat="1" ht="24" customHeight="1">
      <c r="A183" s="184">
        <v>51</v>
      </c>
      <c r="B183" s="183" t="s">
        <v>187</v>
      </c>
      <c r="C183" s="183" t="s">
        <v>186</v>
      </c>
      <c r="D183" s="183" t="s">
        <v>137</v>
      </c>
      <c r="E183" s="180">
        <v>2403.12</v>
      </c>
      <c r="F183" s="182"/>
      <c r="G183" s="182">
        <f>F183*E183</f>
        <v>0</v>
      </c>
      <c r="H183" s="182"/>
      <c r="I183" s="182">
        <f>F183*E183</f>
        <v>0</v>
      </c>
      <c r="J183" s="181"/>
      <c r="K183" s="180"/>
    </row>
    <row r="184" spans="1:11" s="2" customFormat="1" ht="13.5" customHeight="1">
      <c r="A184" s="174"/>
      <c r="B184" s="173"/>
      <c r="C184" s="173" t="s">
        <v>191</v>
      </c>
      <c r="D184" s="173"/>
      <c r="E184" s="170">
        <v>3444.25</v>
      </c>
      <c r="F184" s="172"/>
      <c r="G184" s="172"/>
      <c r="H184" s="172"/>
      <c r="I184" s="172"/>
      <c r="J184" s="171"/>
      <c r="K184" s="170"/>
    </row>
    <row r="185" spans="1:11" s="2" customFormat="1" ht="34.5" customHeight="1">
      <c r="A185" s="162">
        <v>52</v>
      </c>
      <c r="B185" s="161" t="s">
        <v>190</v>
      </c>
      <c r="C185" s="161" t="s">
        <v>189</v>
      </c>
      <c r="D185" s="161" t="s">
        <v>137</v>
      </c>
      <c r="E185" s="158">
        <v>452.8</v>
      </c>
      <c r="F185" s="160"/>
      <c r="G185" s="160"/>
      <c r="H185" s="160">
        <f>I185</f>
        <v>0</v>
      </c>
      <c r="I185" s="160">
        <f>E185*F185</f>
        <v>0</v>
      </c>
      <c r="J185" s="159"/>
      <c r="K185" s="158"/>
    </row>
    <row r="186" spans="1:11" s="2" customFormat="1" ht="13.5" customHeight="1">
      <c r="A186" s="174"/>
      <c r="B186" s="173"/>
      <c r="C186" s="173" t="s">
        <v>188</v>
      </c>
      <c r="D186" s="173"/>
      <c r="E186" s="170">
        <v>679.2</v>
      </c>
      <c r="F186" s="172"/>
      <c r="G186" s="172"/>
      <c r="H186" s="172"/>
      <c r="I186" s="172"/>
      <c r="J186" s="171"/>
      <c r="K186" s="170"/>
    </row>
    <row r="187" spans="1:11" s="2" customFormat="1" ht="24" customHeight="1">
      <c r="A187" s="184">
        <v>53</v>
      </c>
      <c r="B187" s="183" t="s">
        <v>187</v>
      </c>
      <c r="C187" s="183" t="s">
        <v>186</v>
      </c>
      <c r="D187" s="183" t="s">
        <v>137</v>
      </c>
      <c r="E187" s="180">
        <v>543.36</v>
      </c>
      <c r="F187" s="182"/>
      <c r="G187" s="182">
        <f>F187*E187</f>
        <v>0</v>
      </c>
      <c r="H187" s="182"/>
      <c r="I187" s="182">
        <f>F187*E187</f>
        <v>0</v>
      </c>
      <c r="J187" s="181"/>
      <c r="K187" s="180"/>
    </row>
    <row r="188" spans="1:11" s="2" customFormat="1" ht="13.5" customHeight="1">
      <c r="A188" s="174"/>
      <c r="B188" s="173"/>
      <c r="C188" s="173" t="s">
        <v>185</v>
      </c>
      <c r="D188" s="173"/>
      <c r="E188" s="170">
        <v>815.04</v>
      </c>
      <c r="F188" s="172"/>
      <c r="G188" s="172"/>
      <c r="H188" s="172"/>
      <c r="I188" s="172"/>
      <c r="J188" s="171"/>
      <c r="K188" s="170"/>
    </row>
    <row r="189" spans="1:11" s="2" customFormat="1" ht="24" customHeight="1">
      <c r="A189" s="162">
        <v>54</v>
      </c>
      <c r="B189" s="161" t="s">
        <v>184</v>
      </c>
      <c r="C189" s="161" t="s">
        <v>183</v>
      </c>
      <c r="D189" s="161" t="s">
        <v>146</v>
      </c>
      <c r="E189" s="158">
        <v>5.072</v>
      </c>
      <c r="F189" s="160"/>
      <c r="G189" s="160"/>
      <c r="H189" s="160">
        <f>I189</f>
        <v>0</v>
      </c>
      <c r="I189" s="160">
        <f>F189*E189</f>
        <v>0</v>
      </c>
      <c r="J189" s="159"/>
      <c r="K189" s="158"/>
    </row>
    <row r="190" spans="1:11" s="2" customFormat="1" ht="28.5" customHeight="1">
      <c r="A190" s="167"/>
      <c r="B190" s="166" t="s">
        <v>112</v>
      </c>
      <c r="C190" s="166" t="s">
        <v>111</v>
      </c>
      <c r="D190" s="166"/>
      <c r="E190" s="163"/>
      <c r="F190" s="165"/>
      <c r="G190" s="165">
        <f>SUM(G192)</f>
        <v>0</v>
      </c>
      <c r="H190" s="165">
        <f>SUM(H191:H193)</f>
        <v>0</v>
      </c>
      <c r="I190" s="165">
        <f>SUM(I191:I193)</f>
        <v>0</v>
      </c>
      <c r="J190" s="164"/>
      <c r="K190" s="163"/>
    </row>
    <row r="191" spans="1:11" s="2" customFormat="1" ht="13.5" customHeight="1">
      <c r="A191" s="162">
        <v>55</v>
      </c>
      <c r="B191" s="161" t="s">
        <v>182</v>
      </c>
      <c r="C191" s="161" t="s">
        <v>181</v>
      </c>
      <c r="D191" s="161" t="s">
        <v>178</v>
      </c>
      <c r="E191" s="158">
        <v>5</v>
      </c>
      <c r="F191" s="160"/>
      <c r="G191" s="160"/>
      <c r="H191" s="160">
        <f>I191</f>
        <v>0</v>
      </c>
      <c r="I191" s="160">
        <f>F191*E191</f>
        <v>0</v>
      </c>
      <c r="J191" s="159"/>
      <c r="K191" s="158"/>
    </row>
    <row r="192" spans="1:11" s="2" customFormat="1" ht="24" customHeight="1">
      <c r="A192" s="184">
        <v>56</v>
      </c>
      <c r="B192" s="183" t="s">
        <v>180</v>
      </c>
      <c r="C192" s="183" t="s">
        <v>179</v>
      </c>
      <c r="D192" s="183" t="s">
        <v>178</v>
      </c>
      <c r="E192" s="180">
        <v>5</v>
      </c>
      <c r="F192" s="182"/>
      <c r="G192" s="182"/>
      <c r="H192" s="182">
        <f>I192</f>
        <v>0</v>
      </c>
      <c r="I192" s="160">
        <f>F192*E192</f>
        <v>0</v>
      </c>
      <c r="J192" s="181"/>
      <c r="K192" s="180"/>
    </row>
    <row r="193" spans="1:11" s="2" customFormat="1" ht="24" customHeight="1">
      <c r="A193" s="162">
        <v>57</v>
      </c>
      <c r="B193" s="161" t="s">
        <v>177</v>
      </c>
      <c r="C193" s="161" t="s">
        <v>176</v>
      </c>
      <c r="D193" s="161" t="s">
        <v>146</v>
      </c>
      <c r="E193" s="158">
        <v>0.108</v>
      </c>
      <c r="F193" s="160"/>
      <c r="G193" s="160"/>
      <c r="H193" s="160">
        <f>I193</f>
        <v>0</v>
      </c>
      <c r="I193" s="160">
        <f>F193*E193</f>
        <v>0</v>
      </c>
      <c r="J193" s="159"/>
      <c r="K193" s="158"/>
    </row>
    <row r="194" spans="1:11" s="2" customFormat="1" ht="28.5" customHeight="1">
      <c r="A194" s="167"/>
      <c r="B194" s="166" t="s">
        <v>110</v>
      </c>
      <c r="C194" s="166" t="s">
        <v>109</v>
      </c>
      <c r="D194" s="166"/>
      <c r="E194" s="163"/>
      <c r="F194" s="165"/>
      <c r="G194" s="165"/>
      <c r="H194" s="165">
        <f>SUM(H195+H199+H201+H203+H205+H207+H209)</f>
        <v>0</v>
      </c>
      <c r="I194" s="165">
        <f>SUM(I195+I199+I201+I203+I205+I207+I209)</f>
        <v>0</v>
      </c>
      <c r="J194" s="164"/>
      <c r="K194" s="163"/>
    </row>
    <row r="195" spans="1:11" s="2" customFormat="1" ht="34.5" customHeight="1">
      <c r="A195" s="162">
        <v>58</v>
      </c>
      <c r="B195" s="161" t="s">
        <v>175</v>
      </c>
      <c r="C195" s="161" t="s">
        <v>386</v>
      </c>
      <c r="D195" s="161" t="s">
        <v>137</v>
      </c>
      <c r="E195" s="158">
        <v>1228.523</v>
      </c>
      <c r="F195" s="160"/>
      <c r="G195" s="160"/>
      <c r="H195" s="160">
        <f>F195*E195</f>
        <v>0</v>
      </c>
      <c r="I195" s="160">
        <f>H195+G195</f>
        <v>0</v>
      </c>
      <c r="J195" s="159"/>
      <c r="K195" s="158"/>
    </row>
    <row r="196" spans="1:11" s="2" customFormat="1" ht="13.5" customHeight="1">
      <c r="A196" s="174"/>
      <c r="B196" s="173"/>
      <c r="C196" s="173" t="s">
        <v>174</v>
      </c>
      <c r="D196" s="173"/>
      <c r="E196" s="170">
        <v>737.352</v>
      </c>
      <c r="F196" s="172"/>
      <c r="G196" s="172"/>
      <c r="H196" s="172"/>
      <c r="I196" s="172"/>
      <c r="J196" s="171"/>
      <c r="K196" s="170"/>
    </row>
    <row r="197" spans="1:11" s="2" customFormat="1" ht="13.5" customHeight="1">
      <c r="A197" s="174"/>
      <c r="B197" s="173"/>
      <c r="C197" s="173" t="s">
        <v>173</v>
      </c>
      <c r="D197" s="173"/>
      <c r="E197" s="170">
        <v>957.264</v>
      </c>
      <c r="F197" s="172"/>
      <c r="G197" s="172"/>
      <c r="H197" s="172"/>
      <c r="I197" s="172"/>
      <c r="J197" s="171"/>
      <c r="K197" s="170"/>
    </row>
    <row r="198" spans="1:11" s="2" customFormat="1" ht="13.5" customHeight="1">
      <c r="A198" s="179"/>
      <c r="B198" s="178"/>
      <c r="C198" s="178" t="s">
        <v>149</v>
      </c>
      <c r="D198" s="178"/>
      <c r="E198" s="175">
        <v>1694.616</v>
      </c>
      <c r="F198" s="177"/>
      <c r="G198" s="177"/>
      <c r="H198" s="177"/>
      <c r="I198" s="177"/>
      <c r="J198" s="176"/>
      <c r="K198" s="175"/>
    </row>
    <row r="199" spans="1:11" s="2" customFormat="1" ht="34.5" customHeight="1">
      <c r="A199" s="162">
        <v>59</v>
      </c>
      <c r="B199" s="161" t="s">
        <v>172</v>
      </c>
      <c r="C199" s="161" t="s">
        <v>171</v>
      </c>
      <c r="D199" s="161" t="s">
        <v>158</v>
      </c>
      <c r="E199" s="158">
        <v>0</v>
      </c>
      <c r="F199" s="160"/>
      <c r="G199" s="160"/>
      <c r="H199" s="160">
        <f>F199*E199</f>
        <v>0</v>
      </c>
      <c r="I199" s="160">
        <f>H199+G199</f>
        <v>0</v>
      </c>
      <c r="J199" s="159"/>
      <c r="K199" s="158"/>
    </row>
    <row r="200" spans="1:11" s="2" customFormat="1" ht="13.5" customHeight="1">
      <c r="A200" s="174"/>
      <c r="B200" s="173"/>
      <c r="C200" s="173" t="s">
        <v>170</v>
      </c>
      <c r="D200" s="173"/>
      <c r="E200" s="170">
        <v>62</v>
      </c>
      <c r="F200" s="172"/>
      <c r="G200" s="172"/>
      <c r="H200" s="160"/>
      <c r="I200" s="160"/>
      <c r="J200" s="171"/>
      <c r="K200" s="170"/>
    </row>
    <row r="201" spans="1:11" s="2" customFormat="1" ht="34.5" customHeight="1">
      <c r="A201" s="162">
        <v>60</v>
      </c>
      <c r="B201" s="161" t="s">
        <v>169</v>
      </c>
      <c r="C201" s="161" t="s">
        <v>168</v>
      </c>
      <c r="D201" s="161" t="s">
        <v>158</v>
      </c>
      <c r="E201" s="158">
        <v>0</v>
      </c>
      <c r="F201" s="160"/>
      <c r="G201" s="160"/>
      <c r="H201" s="160">
        <f aca="true" t="shared" si="0" ref="H201:H207">F201*E201</f>
        <v>0</v>
      </c>
      <c r="I201" s="160">
        <f aca="true" t="shared" si="1" ref="I201:I207">H201+G201</f>
        <v>0</v>
      </c>
      <c r="J201" s="159"/>
      <c r="K201" s="158"/>
    </row>
    <row r="202" spans="1:11" s="2" customFormat="1" ht="13.5" customHeight="1">
      <c r="A202" s="174"/>
      <c r="B202" s="173"/>
      <c r="C202" s="173" t="s">
        <v>167</v>
      </c>
      <c r="D202" s="173"/>
      <c r="E202" s="170">
        <v>12</v>
      </c>
      <c r="F202" s="172"/>
      <c r="G202" s="172"/>
      <c r="H202" s="160"/>
      <c r="I202" s="160"/>
      <c r="J202" s="171"/>
      <c r="K202" s="170"/>
    </row>
    <row r="203" spans="1:11" s="2" customFormat="1" ht="34.5" customHeight="1">
      <c r="A203" s="162">
        <v>61</v>
      </c>
      <c r="B203" s="161" t="s">
        <v>166</v>
      </c>
      <c r="C203" s="161" t="s">
        <v>165</v>
      </c>
      <c r="D203" s="161" t="s">
        <v>158</v>
      </c>
      <c r="E203" s="158">
        <v>72</v>
      </c>
      <c r="F203" s="160"/>
      <c r="G203" s="160"/>
      <c r="H203" s="160">
        <f t="shared" si="0"/>
        <v>0</v>
      </c>
      <c r="I203" s="160">
        <f t="shared" si="1"/>
        <v>0</v>
      </c>
      <c r="J203" s="159"/>
      <c r="K203" s="158"/>
    </row>
    <row r="204" spans="1:11" s="2" customFormat="1" ht="13.5" customHeight="1">
      <c r="A204" s="174"/>
      <c r="B204" s="173"/>
      <c r="C204" s="173" t="s">
        <v>164</v>
      </c>
      <c r="D204" s="173"/>
      <c r="E204" s="170">
        <v>72</v>
      </c>
      <c r="F204" s="172"/>
      <c r="G204" s="172"/>
      <c r="H204" s="160"/>
      <c r="I204" s="160"/>
      <c r="J204" s="171"/>
      <c r="K204" s="170"/>
    </row>
    <row r="205" spans="1:11" s="2" customFormat="1" ht="34.5" customHeight="1">
      <c r="A205" s="162">
        <v>62</v>
      </c>
      <c r="B205" s="161" t="s">
        <v>163</v>
      </c>
      <c r="C205" s="161" t="s">
        <v>162</v>
      </c>
      <c r="D205" s="161" t="s">
        <v>158</v>
      </c>
      <c r="E205" s="158">
        <v>0</v>
      </c>
      <c r="F205" s="160"/>
      <c r="G205" s="160"/>
      <c r="H205" s="160">
        <f t="shared" si="0"/>
        <v>0</v>
      </c>
      <c r="I205" s="160">
        <f t="shared" si="1"/>
        <v>0</v>
      </c>
      <c r="J205" s="159"/>
      <c r="K205" s="158"/>
    </row>
    <row r="206" spans="1:11" s="2" customFormat="1" ht="13.5" customHeight="1">
      <c r="A206" s="174"/>
      <c r="B206" s="173"/>
      <c r="C206" s="173" t="s">
        <v>161</v>
      </c>
      <c r="D206" s="173"/>
      <c r="E206" s="170">
        <v>62</v>
      </c>
      <c r="F206" s="172"/>
      <c r="G206" s="172"/>
      <c r="H206" s="160"/>
      <c r="I206" s="160"/>
      <c r="J206" s="171"/>
      <c r="K206" s="170"/>
    </row>
    <row r="207" spans="1:11" s="2" customFormat="1" ht="34.5" customHeight="1">
      <c r="A207" s="162">
        <v>63</v>
      </c>
      <c r="B207" s="161" t="s">
        <v>160</v>
      </c>
      <c r="C207" s="161" t="s">
        <v>159</v>
      </c>
      <c r="D207" s="161" t="s">
        <v>158</v>
      </c>
      <c r="E207" s="158">
        <v>0</v>
      </c>
      <c r="F207" s="160"/>
      <c r="G207" s="160"/>
      <c r="H207" s="160">
        <f t="shared" si="0"/>
        <v>0</v>
      </c>
      <c r="I207" s="160">
        <f t="shared" si="1"/>
        <v>0</v>
      </c>
      <c r="J207" s="159"/>
      <c r="K207" s="158"/>
    </row>
    <row r="208" spans="1:11" s="2" customFormat="1" ht="13.5" customHeight="1">
      <c r="A208" s="174"/>
      <c r="B208" s="173"/>
      <c r="C208" s="173" t="s">
        <v>157</v>
      </c>
      <c r="D208" s="173"/>
      <c r="E208" s="170">
        <v>205.104</v>
      </c>
      <c r="F208" s="172"/>
      <c r="G208" s="172"/>
      <c r="H208" s="172"/>
      <c r="I208" s="172"/>
      <c r="J208" s="171"/>
      <c r="K208" s="170"/>
    </row>
    <row r="209" spans="1:11" s="2" customFormat="1" ht="24" customHeight="1">
      <c r="A209" s="162">
        <v>64</v>
      </c>
      <c r="B209" s="161" t="s">
        <v>156</v>
      </c>
      <c r="C209" s="161" t="s">
        <v>155</v>
      </c>
      <c r="D209" s="161" t="s">
        <v>146</v>
      </c>
      <c r="E209" s="158">
        <v>9.751</v>
      </c>
      <c r="F209" s="160"/>
      <c r="G209" s="160"/>
      <c r="H209" s="160">
        <f>I209</f>
        <v>0</v>
      </c>
      <c r="I209" s="160">
        <f>F209*E209</f>
        <v>0</v>
      </c>
      <c r="J209" s="159"/>
      <c r="K209" s="158"/>
    </row>
    <row r="210" spans="1:11" s="2" customFormat="1" ht="28.5" customHeight="1">
      <c r="A210" s="167"/>
      <c r="B210" s="166" t="s">
        <v>108</v>
      </c>
      <c r="C210" s="166" t="s">
        <v>107</v>
      </c>
      <c r="D210" s="166"/>
      <c r="E210" s="163"/>
      <c r="F210" s="165"/>
      <c r="G210" s="165">
        <v>0</v>
      </c>
      <c r="H210" s="165">
        <f>SUM(H211+H216)</f>
        <v>0</v>
      </c>
      <c r="I210" s="165">
        <f>SUM(I211+I216)</f>
        <v>0</v>
      </c>
      <c r="J210" s="164"/>
      <c r="K210" s="163"/>
    </row>
    <row r="211" spans="1:11" s="2" customFormat="1" ht="34.5" customHeight="1">
      <c r="A211" s="162">
        <v>65</v>
      </c>
      <c r="B211" s="161" t="s">
        <v>154</v>
      </c>
      <c r="C211" s="161" t="s">
        <v>153</v>
      </c>
      <c r="D211" s="161" t="s">
        <v>137</v>
      </c>
      <c r="E211" s="158">
        <v>0</v>
      </c>
      <c r="F211" s="160"/>
      <c r="G211" s="160"/>
      <c r="H211" s="160">
        <f>F211*E211</f>
        <v>0</v>
      </c>
      <c r="I211" s="160">
        <f>H211+G211</f>
        <v>0</v>
      </c>
      <c r="J211" s="159"/>
      <c r="K211" s="158"/>
    </row>
    <row r="212" spans="1:11" s="2" customFormat="1" ht="13.5" customHeight="1">
      <c r="A212" s="174"/>
      <c r="B212" s="173"/>
      <c r="C212" s="173" t="s">
        <v>152</v>
      </c>
      <c r="D212" s="173"/>
      <c r="E212" s="170">
        <v>94.558</v>
      </c>
      <c r="F212" s="172"/>
      <c r="G212" s="172"/>
      <c r="H212" s="172"/>
      <c r="I212" s="172"/>
      <c r="J212" s="171"/>
      <c r="K212" s="170"/>
    </row>
    <row r="213" spans="1:11" s="2" customFormat="1" ht="13.5" customHeight="1">
      <c r="A213" s="174"/>
      <c r="B213" s="173"/>
      <c r="C213" s="173" t="s">
        <v>151</v>
      </c>
      <c r="D213" s="173"/>
      <c r="E213" s="170">
        <v>119.784</v>
      </c>
      <c r="F213" s="172"/>
      <c r="G213" s="172"/>
      <c r="H213" s="172"/>
      <c r="I213" s="172"/>
      <c r="J213" s="171"/>
      <c r="K213" s="170"/>
    </row>
    <row r="214" spans="1:11" s="2" customFormat="1" ht="13.5" customHeight="1">
      <c r="A214" s="174"/>
      <c r="B214" s="173"/>
      <c r="C214" s="173" t="s">
        <v>150</v>
      </c>
      <c r="D214" s="173"/>
      <c r="E214" s="170">
        <v>322.896</v>
      </c>
      <c r="F214" s="172"/>
      <c r="G214" s="172"/>
      <c r="H214" s="172"/>
      <c r="I214" s="172"/>
      <c r="J214" s="171"/>
      <c r="K214" s="170"/>
    </row>
    <row r="215" spans="1:11" s="2" customFormat="1" ht="13.5" customHeight="1">
      <c r="A215" s="179"/>
      <c r="B215" s="178"/>
      <c r="C215" s="178" t="s">
        <v>149</v>
      </c>
      <c r="D215" s="178"/>
      <c r="E215" s="175">
        <v>537.238</v>
      </c>
      <c r="F215" s="177"/>
      <c r="G215" s="177"/>
      <c r="H215" s="177"/>
      <c r="I215" s="177"/>
      <c r="J215" s="176"/>
      <c r="K215" s="175"/>
    </row>
    <row r="216" spans="1:11" s="2" customFormat="1" ht="24" customHeight="1">
      <c r="A216" s="162">
        <v>66</v>
      </c>
      <c r="B216" s="161" t="s">
        <v>148</v>
      </c>
      <c r="C216" s="161" t="s">
        <v>147</v>
      </c>
      <c r="D216" s="161" t="s">
        <v>146</v>
      </c>
      <c r="E216" s="158">
        <v>12.536</v>
      </c>
      <c r="F216" s="160"/>
      <c r="G216" s="160"/>
      <c r="H216" s="160">
        <f>I216</f>
        <v>0</v>
      </c>
      <c r="I216" s="160">
        <f>F216*E216</f>
        <v>0</v>
      </c>
      <c r="J216" s="159"/>
      <c r="K216" s="158"/>
    </row>
    <row r="217" spans="1:11" s="2" customFormat="1" ht="28.5" customHeight="1">
      <c r="A217" s="167"/>
      <c r="B217" s="166" t="s">
        <v>106</v>
      </c>
      <c r="C217" s="166" t="s">
        <v>105</v>
      </c>
      <c r="D217" s="166"/>
      <c r="E217" s="163"/>
      <c r="F217" s="165"/>
      <c r="G217" s="165">
        <v>0</v>
      </c>
      <c r="H217" s="165">
        <f>SUM(H218:H221)</f>
        <v>0</v>
      </c>
      <c r="I217" s="165">
        <f>SUM(I218:I221)</f>
        <v>0</v>
      </c>
      <c r="J217" s="164"/>
      <c r="K217" s="163"/>
    </row>
    <row r="218" spans="1:11" s="2" customFormat="1" ht="34.5" customHeight="1">
      <c r="A218" s="162">
        <v>67</v>
      </c>
      <c r="B218" s="161" t="s">
        <v>145</v>
      </c>
      <c r="C218" s="161" t="s">
        <v>144</v>
      </c>
      <c r="D218" s="161" t="s">
        <v>137</v>
      </c>
      <c r="E218" s="158">
        <v>1770</v>
      </c>
      <c r="F218" s="160"/>
      <c r="G218" s="160"/>
      <c r="H218" s="160">
        <f>F218*E218</f>
        <v>0</v>
      </c>
      <c r="I218" s="160">
        <f>H218+G218</f>
        <v>0</v>
      </c>
      <c r="J218" s="159"/>
      <c r="K218" s="158"/>
    </row>
    <row r="219" spans="1:11" s="2" customFormat="1" ht="34.5" customHeight="1">
      <c r="A219" s="162">
        <v>68</v>
      </c>
      <c r="B219" s="161" t="s">
        <v>143</v>
      </c>
      <c r="C219" s="161" t="s">
        <v>142</v>
      </c>
      <c r="D219" s="161" t="s">
        <v>137</v>
      </c>
      <c r="E219" s="158">
        <v>1770</v>
      </c>
      <c r="F219" s="160"/>
      <c r="G219" s="160"/>
      <c r="H219" s="160">
        <f>F219*E219</f>
        <v>0</v>
      </c>
      <c r="I219" s="160">
        <f>H219+G219</f>
        <v>0</v>
      </c>
      <c r="J219" s="159"/>
      <c r="K219" s="158"/>
    </row>
    <row r="220" spans="1:11" s="2" customFormat="1" ht="34.5" customHeight="1">
      <c r="A220" s="162">
        <v>69</v>
      </c>
      <c r="B220" s="161" t="s">
        <v>141</v>
      </c>
      <c r="C220" s="161" t="s">
        <v>140</v>
      </c>
      <c r="D220" s="161" t="s">
        <v>137</v>
      </c>
      <c r="E220" s="158">
        <v>1770</v>
      </c>
      <c r="F220" s="160"/>
      <c r="G220" s="160"/>
      <c r="H220" s="160">
        <f>F220*E220</f>
        <v>0</v>
      </c>
      <c r="I220" s="160">
        <f>H220+G220</f>
        <v>0</v>
      </c>
      <c r="J220" s="159"/>
      <c r="K220" s="158"/>
    </row>
    <row r="221" spans="1:11" s="2" customFormat="1" ht="24" customHeight="1">
      <c r="A221" s="162">
        <v>70</v>
      </c>
      <c r="B221" s="161" t="s">
        <v>139</v>
      </c>
      <c r="C221" s="161" t="s">
        <v>138</v>
      </c>
      <c r="D221" s="161" t="s">
        <v>137</v>
      </c>
      <c r="E221" s="158">
        <v>1770</v>
      </c>
      <c r="F221" s="160"/>
      <c r="G221" s="160"/>
      <c r="H221" s="160">
        <f>F221*E221</f>
        <v>0</v>
      </c>
      <c r="I221" s="160">
        <f>H221+G221</f>
        <v>0</v>
      </c>
      <c r="J221" s="159"/>
      <c r="K221" s="158"/>
    </row>
    <row r="222" spans="1:11" s="2" customFormat="1" ht="13.5" customHeight="1">
      <c r="A222" s="174"/>
      <c r="B222" s="173"/>
      <c r="C222" s="173" t="s">
        <v>136</v>
      </c>
      <c r="D222" s="173"/>
      <c r="E222" s="170">
        <v>3280</v>
      </c>
      <c r="F222" s="172"/>
      <c r="G222" s="172"/>
      <c r="H222" s="172"/>
      <c r="I222" s="172"/>
      <c r="J222" s="171"/>
      <c r="K222" s="170"/>
    </row>
    <row r="223" spans="1:11" s="2" customFormat="1" ht="30.75" customHeight="1">
      <c r="A223" s="169"/>
      <c r="B223" s="139" t="s">
        <v>104</v>
      </c>
      <c r="C223" s="139" t="s">
        <v>538</v>
      </c>
      <c r="D223" s="139"/>
      <c r="E223" s="137"/>
      <c r="F223" s="138"/>
      <c r="G223" s="138">
        <v>0</v>
      </c>
      <c r="H223" s="138">
        <f>SUM(H225)</f>
        <v>0</v>
      </c>
      <c r="I223" s="138">
        <f>SUM(I225)</f>
        <v>0</v>
      </c>
      <c r="J223" s="168"/>
      <c r="K223" s="137"/>
    </row>
    <row r="224" spans="1:11" s="2" customFormat="1" ht="30.75" customHeight="1">
      <c r="A224" s="169"/>
      <c r="B224" s="139" t="s">
        <v>40</v>
      </c>
      <c r="C224" s="139" t="s">
        <v>539</v>
      </c>
      <c r="D224" s="139"/>
      <c r="E224" s="137"/>
      <c r="F224" s="138"/>
      <c r="G224" s="165">
        <f>SUM(G227+G231+G235+G239+G244)</f>
        <v>0</v>
      </c>
      <c r="H224" s="165">
        <f>SUM(H225:H230)</f>
        <v>0</v>
      </c>
      <c r="I224" s="165">
        <f>SUM(I225:I230)</f>
        <v>0</v>
      </c>
      <c r="J224" s="168"/>
      <c r="K224" s="137"/>
    </row>
    <row r="225" spans="1:11" s="2" customFormat="1" ht="24" customHeight="1">
      <c r="A225" s="208"/>
      <c r="B225" s="209" t="s">
        <v>413</v>
      </c>
      <c r="C225" s="209" t="s">
        <v>414</v>
      </c>
      <c r="D225" s="209" t="s">
        <v>158</v>
      </c>
      <c r="E225" s="210">
        <v>70</v>
      </c>
      <c r="F225" s="211"/>
      <c r="G225" s="211"/>
      <c r="H225" s="211"/>
      <c r="I225" s="211"/>
      <c r="J225" s="212"/>
      <c r="K225" s="210"/>
    </row>
    <row r="226" spans="1:11" s="2" customFormat="1" ht="24" customHeight="1">
      <c r="A226" s="208"/>
      <c r="B226" s="209" t="s">
        <v>415</v>
      </c>
      <c r="C226" s="209" t="s">
        <v>416</v>
      </c>
      <c r="D226" s="209" t="s">
        <v>178</v>
      </c>
      <c r="E226" s="210">
        <v>2</v>
      </c>
      <c r="F226" s="211"/>
      <c r="G226" s="211"/>
      <c r="H226" s="211"/>
      <c r="I226" s="211"/>
      <c r="J226" s="212"/>
      <c r="K226" s="210"/>
    </row>
    <row r="227" spans="1:11" s="2" customFormat="1" ht="24" customHeight="1">
      <c r="A227" s="208"/>
      <c r="B227" s="209" t="s">
        <v>417</v>
      </c>
      <c r="C227" s="209" t="s">
        <v>418</v>
      </c>
      <c r="D227" s="209" t="s">
        <v>178</v>
      </c>
      <c r="E227" s="210">
        <v>2</v>
      </c>
      <c r="F227" s="211"/>
      <c r="G227" s="211"/>
      <c r="H227" s="211"/>
      <c r="I227" s="211"/>
      <c r="J227" s="212"/>
      <c r="K227" s="210"/>
    </row>
    <row r="228" spans="1:11" s="2" customFormat="1" ht="24" customHeight="1">
      <c r="A228" s="208"/>
      <c r="B228" s="209" t="s">
        <v>419</v>
      </c>
      <c r="C228" s="209" t="s">
        <v>420</v>
      </c>
      <c r="D228" s="209" t="s">
        <v>178</v>
      </c>
      <c r="E228" s="210">
        <v>4</v>
      </c>
      <c r="F228" s="211"/>
      <c r="G228" s="211"/>
      <c r="H228" s="211"/>
      <c r="I228" s="211"/>
      <c r="J228" s="212"/>
      <c r="K228" s="210"/>
    </row>
    <row r="229" spans="1:11" s="2" customFormat="1" ht="24" customHeight="1">
      <c r="A229" s="208"/>
      <c r="B229" s="209" t="s">
        <v>421</v>
      </c>
      <c r="C229" s="209" t="s">
        <v>422</v>
      </c>
      <c r="D229" s="209" t="s">
        <v>178</v>
      </c>
      <c r="E229" s="210">
        <v>2</v>
      </c>
      <c r="F229" s="211"/>
      <c r="G229" s="211"/>
      <c r="H229" s="211"/>
      <c r="I229" s="211"/>
      <c r="J229" s="212"/>
      <c r="K229" s="210"/>
    </row>
    <row r="230" spans="1:11" s="2" customFormat="1" ht="24" customHeight="1">
      <c r="A230" s="208"/>
      <c r="B230" s="209" t="s">
        <v>423</v>
      </c>
      <c r="C230" s="209" t="s">
        <v>424</v>
      </c>
      <c r="D230" s="209" t="s">
        <v>158</v>
      </c>
      <c r="E230" s="210">
        <v>70</v>
      </c>
      <c r="F230" s="211"/>
      <c r="G230" s="211"/>
      <c r="H230" s="211"/>
      <c r="I230" s="211"/>
      <c r="J230" s="212"/>
      <c r="K230" s="210"/>
    </row>
    <row r="231" spans="1:11" s="2" customFormat="1" ht="24" customHeight="1">
      <c r="A231" s="203"/>
      <c r="B231" s="139" t="s">
        <v>53</v>
      </c>
      <c r="C231" s="139" t="s">
        <v>425</v>
      </c>
      <c r="D231" s="204"/>
      <c r="E231" s="137"/>
      <c r="F231" s="138"/>
      <c r="G231" s="138">
        <v>0</v>
      </c>
      <c r="H231" s="138">
        <f>SUM(H233)</f>
        <v>0</v>
      </c>
      <c r="I231" s="138">
        <f>SUM(I233)</f>
        <v>0</v>
      </c>
      <c r="J231" s="168"/>
      <c r="K231" s="137"/>
    </row>
    <row r="232" spans="1:11" s="2" customFormat="1" ht="24" customHeight="1">
      <c r="A232" s="203"/>
      <c r="B232" s="139" t="s">
        <v>426</v>
      </c>
      <c r="C232" s="139" t="s">
        <v>427</v>
      </c>
      <c r="D232" s="139"/>
      <c r="E232" s="139"/>
      <c r="F232" s="206"/>
      <c r="G232" s="165">
        <f>SUM(G235+G239+G243+G247+G252)</f>
        <v>0</v>
      </c>
      <c r="H232" s="165">
        <f>SUM(H233:H238)</f>
        <v>0</v>
      </c>
      <c r="I232" s="165">
        <f>SUM(I233:I238)</f>
        <v>0</v>
      </c>
      <c r="J232" s="207"/>
      <c r="K232" s="205"/>
    </row>
    <row r="233" spans="1:11" s="2" customFormat="1" ht="24" customHeight="1">
      <c r="A233" s="208"/>
      <c r="B233" s="209" t="s">
        <v>428</v>
      </c>
      <c r="C233" s="209" t="s">
        <v>429</v>
      </c>
      <c r="D233" s="209" t="s">
        <v>158</v>
      </c>
      <c r="E233" s="210">
        <v>36</v>
      </c>
      <c r="F233" s="211"/>
      <c r="G233" s="211"/>
      <c r="H233" s="211"/>
      <c r="I233" s="211"/>
      <c r="J233" s="212"/>
      <c r="K233" s="210"/>
    </row>
    <row r="234" spans="1:11" s="2" customFormat="1" ht="24" customHeight="1">
      <c r="A234" s="208"/>
      <c r="B234" s="209" t="s">
        <v>430</v>
      </c>
      <c r="C234" s="209" t="s">
        <v>431</v>
      </c>
      <c r="D234" s="209" t="s">
        <v>158</v>
      </c>
      <c r="E234" s="210">
        <v>36</v>
      </c>
      <c r="F234" s="211"/>
      <c r="G234" s="211"/>
      <c r="H234" s="211"/>
      <c r="I234" s="211"/>
      <c r="J234" s="212"/>
      <c r="K234" s="210"/>
    </row>
    <row r="235" spans="1:11" s="2" customFormat="1" ht="24" customHeight="1">
      <c r="A235" s="208"/>
      <c r="B235" s="209" t="s">
        <v>432</v>
      </c>
      <c r="C235" s="209" t="s">
        <v>433</v>
      </c>
      <c r="D235" s="209" t="s">
        <v>146</v>
      </c>
      <c r="E235" s="210">
        <v>0.008</v>
      </c>
      <c r="F235" s="211"/>
      <c r="G235" s="211"/>
      <c r="H235" s="211"/>
      <c r="I235" s="211"/>
      <c r="J235" s="212"/>
      <c r="K235" s="210"/>
    </row>
    <row r="236" spans="1:11" s="2" customFormat="1" ht="24" customHeight="1">
      <c r="A236" s="208"/>
      <c r="B236" s="209" t="s">
        <v>434</v>
      </c>
      <c r="C236" s="209" t="s">
        <v>435</v>
      </c>
      <c r="D236" s="209"/>
      <c r="E236" s="210"/>
      <c r="F236" s="211"/>
      <c r="G236" s="211"/>
      <c r="H236" s="211"/>
      <c r="I236" s="211"/>
      <c r="J236" s="212"/>
      <c r="K236" s="210"/>
    </row>
    <row r="237" spans="1:11" s="2" customFormat="1" ht="24" customHeight="1">
      <c r="A237" s="208"/>
      <c r="B237" s="209" t="s">
        <v>436</v>
      </c>
      <c r="C237" s="209" t="s">
        <v>437</v>
      </c>
      <c r="D237" s="209" t="s">
        <v>438</v>
      </c>
      <c r="E237" s="210">
        <v>1</v>
      </c>
      <c r="F237" s="211"/>
      <c r="G237" s="211"/>
      <c r="H237" s="211"/>
      <c r="I237" s="211"/>
      <c r="J237" s="212"/>
      <c r="K237" s="210"/>
    </row>
    <row r="238" spans="1:11" s="2" customFormat="1" ht="24" customHeight="1">
      <c r="A238" s="208"/>
      <c r="B238" s="209" t="s">
        <v>439</v>
      </c>
      <c r="C238" s="209" t="s">
        <v>440</v>
      </c>
      <c r="D238" s="209" t="s">
        <v>178</v>
      </c>
      <c r="E238" s="210">
        <v>1</v>
      </c>
      <c r="F238" s="211"/>
      <c r="G238" s="211"/>
      <c r="H238" s="211"/>
      <c r="I238" s="211"/>
      <c r="J238" s="212"/>
      <c r="K238" s="210"/>
    </row>
    <row r="239" spans="1:11" s="2" customFormat="1" ht="27">
      <c r="A239" s="203"/>
      <c r="B239" s="139" t="s">
        <v>441</v>
      </c>
      <c r="C239" s="139" t="s">
        <v>442</v>
      </c>
      <c r="D239" s="204"/>
      <c r="E239" s="205"/>
      <c r="F239" s="206"/>
      <c r="G239" s="165">
        <f>SUM(G242+G246+G249+G253+G258)</f>
        <v>0</v>
      </c>
      <c r="H239" s="165">
        <f>SUM(H240:H249)</f>
        <v>0</v>
      </c>
      <c r="I239" s="165">
        <f>SUM(I240:I249)</f>
        <v>0</v>
      </c>
      <c r="J239" s="207"/>
      <c r="K239" s="205"/>
    </row>
    <row r="240" spans="1:11" s="2" customFormat="1" ht="24" customHeight="1">
      <c r="A240" s="208"/>
      <c r="B240" s="209" t="s">
        <v>443</v>
      </c>
      <c r="C240" s="209" t="s">
        <v>444</v>
      </c>
      <c r="D240" s="209" t="s">
        <v>158</v>
      </c>
      <c r="E240" s="210">
        <v>12</v>
      </c>
      <c r="F240" s="211"/>
      <c r="G240" s="211"/>
      <c r="H240" s="211"/>
      <c r="I240" s="211"/>
      <c r="J240" s="212"/>
      <c r="K240" s="210"/>
    </row>
    <row r="241" spans="1:11" s="2" customFormat="1" ht="24" customHeight="1">
      <c r="A241" s="208"/>
      <c r="B241" s="209" t="s">
        <v>445</v>
      </c>
      <c r="C241" s="209" t="s">
        <v>446</v>
      </c>
      <c r="D241" s="209" t="s">
        <v>158</v>
      </c>
      <c r="E241" s="210">
        <v>48</v>
      </c>
      <c r="F241" s="211"/>
      <c r="G241" s="211"/>
      <c r="H241" s="211"/>
      <c r="I241" s="211"/>
      <c r="J241" s="212"/>
      <c r="K241" s="210"/>
    </row>
    <row r="242" spans="1:11" s="2" customFormat="1" ht="24" customHeight="1">
      <c r="A242" s="208"/>
      <c r="B242" s="209" t="s">
        <v>447</v>
      </c>
      <c r="C242" s="209" t="s">
        <v>448</v>
      </c>
      <c r="D242" s="209" t="s">
        <v>158</v>
      </c>
      <c r="E242" s="210">
        <v>24</v>
      </c>
      <c r="F242" s="211"/>
      <c r="G242" s="211"/>
      <c r="H242" s="211"/>
      <c r="I242" s="211"/>
      <c r="J242" s="212"/>
      <c r="K242" s="210"/>
    </row>
    <row r="243" spans="1:11" s="2" customFormat="1" ht="24" customHeight="1">
      <c r="A243" s="208"/>
      <c r="B243" s="209" t="s">
        <v>449</v>
      </c>
      <c r="C243" s="209" t="s">
        <v>450</v>
      </c>
      <c r="D243" s="209" t="s">
        <v>158</v>
      </c>
      <c r="E243" s="210">
        <v>36</v>
      </c>
      <c r="F243" s="211"/>
      <c r="G243" s="211"/>
      <c r="H243" s="211"/>
      <c r="I243" s="211"/>
      <c r="J243" s="212"/>
      <c r="K243" s="210"/>
    </row>
    <row r="244" spans="1:11" s="2" customFormat="1" ht="24" customHeight="1">
      <c r="A244" s="208"/>
      <c r="B244" s="209" t="s">
        <v>451</v>
      </c>
      <c r="C244" s="209" t="s">
        <v>452</v>
      </c>
      <c r="D244" s="209" t="s">
        <v>158</v>
      </c>
      <c r="E244" s="210">
        <v>120</v>
      </c>
      <c r="F244" s="211"/>
      <c r="G244" s="211"/>
      <c r="H244" s="211"/>
      <c r="I244" s="211"/>
      <c r="J244" s="212"/>
      <c r="K244" s="210"/>
    </row>
    <row r="245" spans="1:11" s="2" customFormat="1" ht="24" customHeight="1">
      <c r="A245" s="208"/>
      <c r="B245" s="209" t="s">
        <v>453</v>
      </c>
      <c r="C245" s="209" t="s">
        <v>454</v>
      </c>
      <c r="D245" s="209" t="s">
        <v>178</v>
      </c>
      <c r="E245" s="210">
        <v>160</v>
      </c>
      <c r="F245" s="211"/>
      <c r="G245" s="211"/>
      <c r="H245" s="211"/>
      <c r="I245" s="211"/>
      <c r="J245" s="212"/>
      <c r="K245" s="210"/>
    </row>
    <row r="246" spans="1:11" s="2" customFormat="1" ht="24" customHeight="1">
      <c r="A246" s="208"/>
      <c r="B246" s="209" t="s">
        <v>455</v>
      </c>
      <c r="C246" s="209" t="s">
        <v>456</v>
      </c>
      <c r="D246" s="209" t="s">
        <v>178</v>
      </c>
      <c r="E246" s="210">
        <v>3</v>
      </c>
      <c r="F246" s="211"/>
      <c r="G246" s="211"/>
      <c r="H246" s="211"/>
      <c r="I246" s="211"/>
      <c r="J246" s="212"/>
      <c r="K246" s="210"/>
    </row>
    <row r="247" spans="1:11" s="2" customFormat="1" ht="24" customHeight="1">
      <c r="A247" s="208"/>
      <c r="B247" s="209" t="s">
        <v>457</v>
      </c>
      <c r="C247" s="209" t="s">
        <v>458</v>
      </c>
      <c r="D247" s="209" t="s">
        <v>178</v>
      </c>
      <c r="E247" s="210">
        <v>3</v>
      </c>
      <c r="F247" s="211"/>
      <c r="G247" s="211"/>
      <c r="H247" s="211"/>
      <c r="I247" s="211"/>
      <c r="J247" s="212"/>
      <c r="K247" s="210"/>
    </row>
    <row r="248" spans="1:11" s="2" customFormat="1" ht="24" customHeight="1">
      <c r="A248" s="208"/>
      <c r="B248" s="209" t="s">
        <v>459</v>
      </c>
      <c r="C248" s="209" t="s">
        <v>460</v>
      </c>
      <c r="D248" s="209" t="s">
        <v>158</v>
      </c>
      <c r="E248" s="210">
        <v>180</v>
      </c>
      <c r="F248" s="211"/>
      <c r="G248" s="211"/>
      <c r="H248" s="211"/>
      <c r="I248" s="211"/>
      <c r="J248" s="212"/>
      <c r="K248" s="210"/>
    </row>
    <row r="249" spans="1:11" s="2" customFormat="1" ht="24" customHeight="1">
      <c r="A249" s="208"/>
      <c r="B249" s="209" t="s">
        <v>461</v>
      </c>
      <c r="C249" s="209" t="s">
        <v>462</v>
      </c>
      <c r="D249" s="209" t="s">
        <v>146</v>
      </c>
      <c r="E249" s="210">
        <v>3.026</v>
      </c>
      <c r="F249" s="211"/>
      <c r="G249" s="211"/>
      <c r="H249" s="211"/>
      <c r="I249" s="211"/>
      <c r="J249" s="212"/>
      <c r="K249" s="210"/>
    </row>
    <row r="250" spans="1:11" s="2" customFormat="1" ht="24" customHeight="1">
      <c r="A250" s="203"/>
      <c r="B250" s="139" t="s">
        <v>463</v>
      </c>
      <c r="C250" s="139" t="s">
        <v>464</v>
      </c>
      <c r="D250" s="139"/>
      <c r="E250" s="139"/>
      <c r="F250" s="206"/>
      <c r="G250" s="165">
        <f>SUM(G253+G257+G260+G264+G269)</f>
        <v>0</v>
      </c>
      <c r="H250" s="165">
        <f>SUM(H251:H270)</f>
        <v>0</v>
      </c>
      <c r="I250" s="165">
        <f>SUM(I251:I270)</f>
        <v>0</v>
      </c>
      <c r="J250" s="207"/>
      <c r="K250" s="205"/>
    </row>
    <row r="251" spans="1:11" s="2" customFormat="1" ht="24" customHeight="1">
      <c r="A251" s="208"/>
      <c r="B251" s="209" t="s">
        <v>465</v>
      </c>
      <c r="C251" s="209" t="s">
        <v>466</v>
      </c>
      <c r="D251" s="209" t="s">
        <v>178</v>
      </c>
      <c r="E251" s="210">
        <v>8</v>
      </c>
      <c r="F251" s="211"/>
      <c r="G251" s="211"/>
      <c r="H251" s="211"/>
      <c r="I251" s="211"/>
      <c r="J251" s="212"/>
      <c r="K251" s="210"/>
    </row>
    <row r="252" spans="1:11" s="2" customFormat="1" ht="24" customHeight="1">
      <c r="A252" s="208"/>
      <c r="B252" s="209" t="s">
        <v>467</v>
      </c>
      <c r="C252" s="209" t="s">
        <v>468</v>
      </c>
      <c r="D252" s="209" t="s">
        <v>178</v>
      </c>
      <c r="E252" s="210">
        <v>3</v>
      </c>
      <c r="F252" s="211"/>
      <c r="G252" s="211"/>
      <c r="H252" s="211"/>
      <c r="I252" s="211"/>
      <c r="J252" s="212"/>
      <c r="K252" s="210"/>
    </row>
    <row r="253" spans="1:11" s="2" customFormat="1" ht="9.75">
      <c r="A253" s="208"/>
      <c r="B253" s="209" t="s">
        <v>469</v>
      </c>
      <c r="C253" s="209" t="s">
        <v>470</v>
      </c>
      <c r="D253" s="209" t="s">
        <v>178</v>
      </c>
      <c r="E253" s="210">
        <v>1</v>
      </c>
      <c r="F253" s="211"/>
      <c r="G253" s="211"/>
      <c r="H253" s="211"/>
      <c r="I253" s="211"/>
      <c r="J253" s="212"/>
      <c r="K253" s="210"/>
    </row>
    <row r="254" spans="1:11" s="2" customFormat="1" ht="20.25">
      <c r="A254" s="208"/>
      <c r="B254" s="209" t="s">
        <v>471</v>
      </c>
      <c r="C254" s="209" t="s">
        <v>472</v>
      </c>
      <c r="D254" s="209" t="s">
        <v>178</v>
      </c>
      <c r="E254" s="210">
        <v>4</v>
      </c>
      <c r="F254" s="211"/>
      <c r="G254" s="211"/>
      <c r="H254" s="211"/>
      <c r="I254" s="211"/>
      <c r="J254" s="212"/>
      <c r="K254" s="210"/>
    </row>
    <row r="255" spans="1:11" s="2" customFormat="1" ht="20.25">
      <c r="A255" s="208"/>
      <c r="B255" s="209" t="s">
        <v>473</v>
      </c>
      <c r="C255" s="209" t="s">
        <v>474</v>
      </c>
      <c r="D255" s="209" t="s">
        <v>178</v>
      </c>
      <c r="E255" s="210">
        <v>1</v>
      </c>
      <c r="F255" s="211"/>
      <c r="G255" s="211"/>
      <c r="H255" s="211"/>
      <c r="I255" s="211"/>
      <c r="J255" s="212"/>
      <c r="K255" s="210"/>
    </row>
    <row r="256" spans="1:11" s="2" customFormat="1" ht="20.25">
      <c r="A256" s="208"/>
      <c r="B256" s="209" t="s">
        <v>475</v>
      </c>
      <c r="C256" s="209" t="s">
        <v>476</v>
      </c>
      <c r="D256" s="209" t="s">
        <v>178</v>
      </c>
      <c r="E256" s="210">
        <v>3</v>
      </c>
      <c r="F256" s="211"/>
      <c r="G256" s="211"/>
      <c r="H256" s="211"/>
      <c r="I256" s="211"/>
      <c r="J256" s="212"/>
      <c r="K256" s="210"/>
    </row>
    <row r="257" spans="1:11" s="2" customFormat="1" ht="24" customHeight="1">
      <c r="A257" s="208"/>
      <c r="B257" s="209" t="s">
        <v>477</v>
      </c>
      <c r="C257" s="209" t="s">
        <v>478</v>
      </c>
      <c r="D257" s="209" t="s">
        <v>178</v>
      </c>
      <c r="E257" s="210">
        <v>1</v>
      </c>
      <c r="F257" s="211"/>
      <c r="G257" s="211"/>
      <c r="H257" s="211"/>
      <c r="I257" s="211"/>
      <c r="J257" s="212"/>
      <c r="K257" s="210"/>
    </row>
    <row r="258" spans="1:11" s="2" customFormat="1" ht="24" customHeight="1">
      <c r="A258" s="208"/>
      <c r="B258" s="209" t="s">
        <v>479</v>
      </c>
      <c r="C258" s="209" t="s">
        <v>480</v>
      </c>
      <c r="D258" s="209" t="s">
        <v>178</v>
      </c>
      <c r="E258" s="210">
        <v>1</v>
      </c>
      <c r="F258" s="211"/>
      <c r="G258" s="211"/>
      <c r="H258" s="211"/>
      <c r="I258" s="211"/>
      <c r="J258" s="212"/>
      <c r="K258" s="210"/>
    </row>
    <row r="259" spans="1:11" s="2" customFormat="1" ht="24" customHeight="1">
      <c r="A259" s="208"/>
      <c r="B259" s="209" t="s">
        <v>481</v>
      </c>
      <c r="C259" s="209" t="s">
        <v>482</v>
      </c>
      <c r="D259" s="209" t="s">
        <v>178</v>
      </c>
      <c r="E259" s="210">
        <v>1</v>
      </c>
      <c r="F259" s="211"/>
      <c r="G259" s="211"/>
      <c r="H259" s="211"/>
      <c r="I259" s="211"/>
      <c r="J259" s="212"/>
      <c r="K259" s="210"/>
    </row>
    <row r="260" spans="1:11" s="2" customFormat="1" ht="24" customHeight="1">
      <c r="A260" s="208"/>
      <c r="B260" s="209" t="s">
        <v>483</v>
      </c>
      <c r="C260" s="209" t="s">
        <v>484</v>
      </c>
      <c r="D260" s="209" t="s">
        <v>178</v>
      </c>
      <c r="E260" s="210">
        <v>1</v>
      </c>
      <c r="F260" s="211"/>
      <c r="G260" s="211"/>
      <c r="H260" s="211"/>
      <c r="I260" s="211"/>
      <c r="J260" s="212"/>
      <c r="K260" s="210"/>
    </row>
    <row r="261" spans="1:11" s="2" customFormat="1" ht="24" customHeight="1">
      <c r="A261" s="208"/>
      <c r="B261" s="209" t="s">
        <v>485</v>
      </c>
      <c r="C261" s="209" t="s">
        <v>486</v>
      </c>
      <c r="D261" s="209" t="s">
        <v>178</v>
      </c>
      <c r="E261" s="210">
        <v>8</v>
      </c>
      <c r="F261" s="211"/>
      <c r="G261" s="211"/>
      <c r="H261" s="211"/>
      <c r="I261" s="211"/>
      <c r="J261" s="212"/>
      <c r="K261" s="210"/>
    </row>
    <row r="262" spans="1:11" s="2" customFormat="1" ht="24" customHeight="1">
      <c r="A262" s="208"/>
      <c r="B262" s="209" t="s">
        <v>487</v>
      </c>
      <c r="C262" s="209" t="s">
        <v>488</v>
      </c>
      <c r="D262" s="209" t="s">
        <v>178</v>
      </c>
      <c r="E262" s="210">
        <v>8</v>
      </c>
      <c r="F262" s="211"/>
      <c r="G262" s="211"/>
      <c r="H262" s="211"/>
      <c r="I262" s="211"/>
      <c r="J262" s="212"/>
      <c r="K262" s="210"/>
    </row>
    <row r="263" spans="1:11" s="2" customFormat="1" ht="24" customHeight="1">
      <c r="A263" s="208"/>
      <c r="B263" s="209" t="s">
        <v>489</v>
      </c>
      <c r="C263" s="209" t="s">
        <v>490</v>
      </c>
      <c r="D263" s="209" t="s">
        <v>178</v>
      </c>
      <c r="E263" s="210">
        <v>2</v>
      </c>
      <c r="F263" s="211"/>
      <c r="G263" s="211"/>
      <c r="H263" s="211"/>
      <c r="I263" s="211"/>
      <c r="J263" s="212"/>
      <c r="K263" s="210"/>
    </row>
    <row r="264" spans="1:11" s="2" customFormat="1" ht="24" customHeight="1">
      <c r="A264" s="208"/>
      <c r="B264" s="209" t="s">
        <v>491</v>
      </c>
      <c r="C264" s="209" t="s">
        <v>492</v>
      </c>
      <c r="D264" s="209" t="s">
        <v>178</v>
      </c>
      <c r="E264" s="210">
        <v>2</v>
      </c>
      <c r="F264" s="211"/>
      <c r="G264" s="211"/>
      <c r="H264" s="211"/>
      <c r="I264" s="211"/>
      <c r="J264" s="212"/>
      <c r="K264" s="210"/>
    </row>
    <row r="265" spans="1:11" s="2" customFormat="1" ht="40.5">
      <c r="A265" s="208"/>
      <c r="B265" s="209" t="s">
        <v>493</v>
      </c>
      <c r="C265" s="209" t="s">
        <v>494</v>
      </c>
      <c r="D265" s="209" t="s">
        <v>178</v>
      </c>
      <c r="E265" s="210">
        <v>4</v>
      </c>
      <c r="F265" s="211"/>
      <c r="G265" s="211"/>
      <c r="H265" s="211"/>
      <c r="I265" s="211"/>
      <c r="J265" s="212"/>
      <c r="K265" s="210"/>
    </row>
    <row r="266" spans="1:11" s="2" customFormat="1" ht="9.75">
      <c r="A266" s="208"/>
      <c r="B266" s="209" t="s">
        <v>495</v>
      </c>
      <c r="C266" s="209" t="s">
        <v>496</v>
      </c>
      <c r="D266" s="209" t="s">
        <v>178</v>
      </c>
      <c r="E266" s="210">
        <v>2</v>
      </c>
      <c r="F266" s="211"/>
      <c r="G266" s="211"/>
      <c r="H266" s="211"/>
      <c r="I266" s="211"/>
      <c r="J266" s="212"/>
      <c r="K266" s="210"/>
    </row>
    <row r="267" spans="1:11" s="2" customFormat="1" ht="24" customHeight="1">
      <c r="A267" s="208"/>
      <c r="B267" s="209" t="s">
        <v>497</v>
      </c>
      <c r="C267" s="209" t="s">
        <v>498</v>
      </c>
      <c r="D267" s="209" t="s">
        <v>178</v>
      </c>
      <c r="E267" s="210">
        <v>8</v>
      </c>
      <c r="F267" s="211"/>
      <c r="G267" s="211"/>
      <c r="H267" s="211"/>
      <c r="I267" s="211"/>
      <c r="J267" s="212"/>
      <c r="K267" s="210"/>
    </row>
    <row r="268" spans="1:11" s="2" customFormat="1" ht="24" customHeight="1">
      <c r="A268" s="208"/>
      <c r="B268" s="209" t="s">
        <v>499</v>
      </c>
      <c r="C268" s="209" t="s">
        <v>500</v>
      </c>
      <c r="D268" s="209" t="s">
        <v>178</v>
      </c>
      <c r="E268" s="210">
        <v>7</v>
      </c>
      <c r="F268" s="211"/>
      <c r="G268" s="211"/>
      <c r="H268" s="211"/>
      <c r="I268" s="211"/>
      <c r="J268" s="212"/>
      <c r="K268" s="210"/>
    </row>
    <row r="269" spans="1:11" s="2" customFormat="1" ht="24" customHeight="1">
      <c r="A269" s="208"/>
      <c r="B269" s="209" t="s">
        <v>501</v>
      </c>
      <c r="C269" s="209" t="s">
        <v>502</v>
      </c>
      <c r="D269" s="209" t="s">
        <v>178</v>
      </c>
      <c r="E269" s="210">
        <v>1</v>
      </c>
      <c r="F269" s="211"/>
      <c r="G269" s="211"/>
      <c r="H269" s="211"/>
      <c r="I269" s="211"/>
      <c r="J269" s="212"/>
      <c r="K269" s="210"/>
    </row>
    <row r="270" spans="1:11" s="2" customFormat="1" ht="24" customHeight="1">
      <c r="A270" s="208"/>
      <c r="B270" s="209" t="s">
        <v>503</v>
      </c>
      <c r="C270" s="209" t="s">
        <v>504</v>
      </c>
      <c r="D270" s="209" t="s">
        <v>146</v>
      </c>
      <c r="E270" s="210">
        <v>0.012</v>
      </c>
      <c r="F270" s="211"/>
      <c r="G270" s="211"/>
      <c r="H270" s="211"/>
      <c r="I270" s="211"/>
      <c r="J270" s="212"/>
      <c r="K270" s="210"/>
    </row>
    <row r="271" spans="1:11" s="2" customFormat="1" ht="27">
      <c r="A271" s="203"/>
      <c r="B271" s="139" t="s">
        <v>505</v>
      </c>
      <c r="C271" s="139" t="s">
        <v>506</v>
      </c>
      <c r="D271" s="139"/>
      <c r="E271" s="139"/>
      <c r="F271" s="206"/>
      <c r="G271" s="165">
        <f>SUM(G274+G278+G281+G285+G290)</f>
        <v>0</v>
      </c>
      <c r="H271" s="165">
        <f>SUM(H272:H277)</f>
        <v>0</v>
      </c>
      <c r="I271" s="165">
        <f>SUM(I272:I277)</f>
        <v>0</v>
      </c>
      <c r="J271" s="207"/>
      <c r="K271" s="205"/>
    </row>
    <row r="272" spans="1:11" s="2" customFormat="1" ht="24" customHeight="1">
      <c r="A272" s="208"/>
      <c r="B272" s="209" t="s">
        <v>507</v>
      </c>
      <c r="C272" s="209" t="s">
        <v>508</v>
      </c>
      <c r="D272" s="209" t="s">
        <v>178</v>
      </c>
      <c r="E272" s="210">
        <v>24</v>
      </c>
      <c r="F272" s="211"/>
      <c r="G272" s="211"/>
      <c r="H272" s="211"/>
      <c r="I272" s="211"/>
      <c r="J272" s="212"/>
      <c r="K272" s="210"/>
    </row>
    <row r="273" spans="1:11" s="2" customFormat="1" ht="24" customHeight="1">
      <c r="A273" s="208"/>
      <c r="B273" s="209" t="s">
        <v>509</v>
      </c>
      <c r="C273" s="209" t="s">
        <v>510</v>
      </c>
      <c r="D273" s="209" t="s">
        <v>178</v>
      </c>
      <c r="E273" s="210">
        <v>8</v>
      </c>
      <c r="F273" s="211"/>
      <c r="G273" s="211"/>
      <c r="H273" s="211"/>
      <c r="I273" s="211"/>
      <c r="J273" s="212"/>
      <c r="K273" s="210"/>
    </row>
    <row r="274" spans="1:11" s="2" customFormat="1" ht="24" customHeight="1">
      <c r="A274" s="208"/>
      <c r="B274" s="209" t="s">
        <v>511</v>
      </c>
      <c r="C274" s="209" t="s">
        <v>512</v>
      </c>
      <c r="D274" s="209" t="s">
        <v>178</v>
      </c>
      <c r="E274" s="210">
        <v>16</v>
      </c>
      <c r="F274" s="211"/>
      <c r="G274" s="211"/>
      <c r="H274" s="211"/>
      <c r="I274" s="211"/>
      <c r="J274" s="212"/>
      <c r="K274" s="210"/>
    </row>
    <row r="275" spans="1:11" s="2" customFormat="1" ht="24" customHeight="1">
      <c r="A275" s="208"/>
      <c r="B275" s="209" t="s">
        <v>513</v>
      </c>
      <c r="C275" s="209" t="s">
        <v>514</v>
      </c>
      <c r="D275" s="209" t="s">
        <v>178</v>
      </c>
      <c r="E275" s="210">
        <v>8</v>
      </c>
      <c r="F275" s="211"/>
      <c r="G275" s="211"/>
      <c r="H275" s="211"/>
      <c r="I275" s="211"/>
      <c r="J275" s="212"/>
      <c r="K275" s="210"/>
    </row>
    <row r="276" spans="1:11" s="2" customFormat="1" ht="24" customHeight="1">
      <c r="A276" s="208"/>
      <c r="B276" s="209" t="s">
        <v>515</v>
      </c>
      <c r="C276" s="209" t="s">
        <v>516</v>
      </c>
      <c r="D276" s="209" t="s">
        <v>178</v>
      </c>
      <c r="E276" s="210">
        <v>192</v>
      </c>
      <c r="F276" s="211"/>
      <c r="G276" s="211"/>
      <c r="H276" s="211"/>
      <c r="I276" s="211"/>
      <c r="J276" s="212"/>
      <c r="K276" s="210"/>
    </row>
    <row r="277" spans="1:11" s="2" customFormat="1" ht="24" customHeight="1">
      <c r="A277" s="208"/>
      <c r="B277" s="209" t="s">
        <v>517</v>
      </c>
      <c r="C277" s="209" t="s">
        <v>518</v>
      </c>
      <c r="D277" s="209" t="s">
        <v>146</v>
      </c>
      <c r="E277" s="210">
        <v>2.728</v>
      </c>
      <c r="F277" s="211"/>
      <c r="G277" s="211"/>
      <c r="H277" s="211"/>
      <c r="I277" s="211"/>
      <c r="J277" s="212"/>
      <c r="K277" s="210"/>
    </row>
    <row r="278" spans="1:11" s="2" customFormat="1" ht="24" customHeight="1">
      <c r="A278" s="203"/>
      <c r="B278" s="139" t="s">
        <v>108</v>
      </c>
      <c r="C278" s="139" t="s">
        <v>519</v>
      </c>
      <c r="D278" s="139"/>
      <c r="E278" s="139"/>
      <c r="F278" s="206"/>
      <c r="G278" s="165">
        <f>SUM(G281+G285+G288+G292+G297)</f>
        <v>0</v>
      </c>
      <c r="H278" s="165">
        <f>SUM(H279:H280)</f>
        <v>0</v>
      </c>
      <c r="I278" s="165">
        <f>SUM(I279:I280)</f>
        <v>0</v>
      </c>
      <c r="J278" s="207"/>
      <c r="K278" s="205"/>
    </row>
    <row r="279" spans="1:14" s="2" customFormat="1" ht="30">
      <c r="A279" s="208"/>
      <c r="B279" s="209" t="s">
        <v>520</v>
      </c>
      <c r="C279" s="209" t="s">
        <v>521</v>
      </c>
      <c r="D279" s="209" t="s">
        <v>178</v>
      </c>
      <c r="E279" s="210">
        <v>180</v>
      </c>
      <c r="F279" s="211"/>
      <c r="G279" s="211"/>
      <c r="H279" s="211"/>
      <c r="I279" s="211"/>
      <c r="J279" s="212"/>
      <c r="K279" s="210"/>
      <c r="L279" s="213"/>
      <c r="M279" s="213"/>
      <c r="N279" s="213"/>
    </row>
    <row r="280" spans="1:14" s="2" customFormat="1" ht="24" customHeight="1">
      <c r="A280" s="208"/>
      <c r="B280" s="209" t="s">
        <v>148</v>
      </c>
      <c r="C280" s="209" t="s">
        <v>522</v>
      </c>
      <c r="D280" s="209" t="s">
        <v>146</v>
      </c>
      <c r="E280" s="210">
        <v>0.009</v>
      </c>
      <c r="F280" s="211"/>
      <c r="G280" s="211"/>
      <c r="H280" s="211"/>
      <c r="I280" s="211"/>
      <c r="J280" s="212"/>
      <c r="K280" s="210"/>
      <c r="L280" s="213"/>
      <c r="M280" s="213"/>
      <c r="N280" s="213"/>
    </row>
    <row r="281" spans="1:14" s="2" customFormat="1" ht="13.5">
      <c r="A281" s="203"/>
      <c r="B281" s="139" t="s">
        <v>106</v>
      </c>
      <c r="C281" s="139" t="s">
        <v>523</v>
      </c>
      <c r="D281" s="139"/>
      <c r="E281" s="139"/>
      <c r="F281" s="206"/>
      <c r="G281" s="165">
        <f>SUM(G284+G288+G291+G295+G300)</f>
        <v>0</v>
      </c>
      <c r="H281" s="165">
        <f>SUM(H282:H282)</f>
        <v>0</v>
      </c>
      <c r="I281" s="165">
        <f>SUM(I282:I282)</f>
        <v>0</v>
      </c>
      <c r="J281" s="207"/>
      <c r="K281" s="205"/>
      <c r="L281" s="213"/>
      <c r="M281" s="213"/>
      <c r="N281" s="213"/>
    </row>
    <row r="282" spans="1:11" s="2" customFormat="1" ht="20.25">
      <c r="A282" s="208"/>
      <c r="B282" s="209" t="s">
        <v>524</v>
      </c>
      <c r="C282" s="209" t="s">
        <v>525</v>
      </c>
      <c r="D282" s="209" t="s">
        <v>158</v>
      </c>
      <c r="E282" s="210">
        <v>12</v>
      </c>
      <c r="F282" s="211"/>
      <c r="G282" s="211"/>
      <c r="H282" s="211"/>
      <c r="I282" s="211"/>
      <c r="J282" s="212"/>
      <c r="K282" s="210"/>
    </row>
    <row r="283" spans="1:11" s="2" customFormat="1" ht="24" customHeight="1">
      <c r="A283" s="203"/>
      <c r="B283" s="139" t="s">
        <v>104</v>
      </c>
      <c r="C283" s="139" t="s">
        <v>526</v>
      </c>
      <c r="D283" s="139"/>
      <c r="E283" s="139"/>
      <c r="F283" s="206"/>
      <c r="G283" s="206"/>
      <c r="H283" s="206"/>
      <c r="I283" s="206"/>
      <c r="J283" s="207"/>
      <c r="K283" s="205"/>
    </row>
    <row r="284" spans="1:11" s="2" customFormat="1" ht="24" customHeight="1">
      <c r="A284" s="203"/>
      <c r="B284" s="139" t="s">
        <v>527</v>
      </c>
      <c r="C284" s="139" t="s">
        <v>528</v>
      </c>
      <c r="D284" s="139"/>
      <c r="E284" s="139"/>
      <c r="F284" s="206"/>
      <c r="G284" s="165">
        <f>SUM(G287+G291+G294+G298+G303)</f>
        <v>0</v>
      </c>
      <c r="H284" s="165">
        <f>SUM(H285:H289)</f>
        <v>0</v>
      </c>
      <c r="I284" s="165">
        <f>SUM(I285:I289)</f>
        <v>0</v>
      </c>
      <c r="J284" s="207"/>
      <c r="K284" s="205"/>
    </row>
    <row r="285" spans="1:11" s="2" customFormat="1" ht="24" customHeight="1">
      <c r="A285" s="208"/>
      <c r="B285" s="209" t="s">
        <v>529</v>
      </c>
      <c r="C285" s="209" t="s">
        <v>530</v>
      </c>
      <c r="D285" s="209" t="s">
        <v>137</v>
      </c>
      <c r="E285" s="210">
        <v>0.5</v>
      </c>
      <c r="F285" s="211"/>
      <c r="G285" s="211"/>
      <c r="H285" s="211"/>
      <c r="I285" s="211"/>
      <c r="J285" s="212"/>
      <c r="K285" s="210"/>
    </row>
    <row r="286" spans="1:11" s="2" customFormat="1" ht="24" customHeight="1">
      <c r="A286" s="208"/>
      <c r="B286" s="209" t="s">
        <v>531</v>
      </c>
      <c r="C286" s="209" t="s">
        <v>532</v>
      </c>
      <c r="D286" s="209" t="s">
        <v>178</v>
      </c>
      <c r="E286" s="210">
        <v>10</v>
      </c>
      <c r="F286" s="211"/>
      <c r="G286" s="211"/>
      <c r="H286" s="211"/>
      <c r="I286" s="211"/>
      <c r="J286" s="212"/>
      <c r="K286" s="210"/>
    </row>
    <row r="287" spans="1:11" s="2" customFormat="1" ht="24" customHeight="1">
      <c r="A287" s="208"/>
      <c r="B287" s="209" t="s">
        <v>76</v>
      </c>
      <c r="C287" s="209" t="s">
        <v>533</v>
      </c>
      <c r="D287" s="209"/>
      <c r="E287" s="210"/>
      <c r="F287" s="211"/>
      <c r="G287" s="211"/>
      <c r="H287" s="211"/>
      <c r="I287" s="211"/>
      <c r="J287" s="212"/>
      <c r="K287" s="210"/>
    </row>
    <row r="288" spans="1:11" s="2" customFormat="1" ht="24" customHeight="1">
      <c r="A288" s="208"/>
      <c r="B288" s="209" t="s">
        <v>534</v>
      </c>
      <c r="C288" s="209" t="s">
        <v>535</v>
      </c>
      <c r="D288" s="209" t="s">
        <v>372</v>
      </c>
      <c r="E288" s="210">
        <v>72</v>
      </c>
      <c r="F288" s="211"/>
      <c r="G288" s="211"/>
      <c r="H288" s="211"/>
      <c r="I288" s="211"/>
      <c r="J288" s="212"/>
      <c r="K288" s="210"/>
    </row>
    <row r="289" spans="1:11" s="2" customFormat="1" ht="24" customHeight="1">
      <c r="A289" s="208"/>
      <c r="B289" s="209" t="s">
        <v>536</v>
      </c>
      <c r="C289" s="209" t="s">
        <v>537</v>
      </c>
      <c r="D289" s="209" t="s">
        <v>372</v>
      </c>
      <c r="E289" s="210">
        <v>42</v>
      </c>
      <c r="F289" s="211"/>
      <c r="G289" s="211"/>
      <c r="H289" s="211"/>
      <c r="I289" s="211"/>
      <c r="J289" s="212"/>
      <c r="K289" s="210"/>
    </row>
    <row r="290" spans="1:11" s="2" customFormat="1" ht="24" customHeight="1">
      <c r="A290" s="203"/>
      <c r="B290" s="204"/>
      <c r="C290" s="204"/>
      <c r="D290" s="204"/>
      <c r="E290" s="205"/>
      <c r="F290" s="206"/>
      <c r="G290" s="206"/>
      <c r="H290" s="206"/>
      <c r="I290" s="206"/>
      <c r="J290" s="207"/>
      <c r="K290" s="205"/>
    </row>
    <row r="291" spans="1:11" s="2" customFormat="1" ht="24" customHeight="1">
      <c r="A291" s="203"/>
      <c r="B291" s="139" t="s">
        <v>104</v>
      </c>
      <c r="C291" s="139" t="s">
        <v>526</v>
      </c>
      <c r="D291" s="139"/>
      <c r="E291" s="139"/>
      <c r="F291" s="206"/>
      <c r="G291" s="206"/>
      <c r="H291" s="206"/>
      <c r="I291" s="206"/>
      <c r="J291" s="207"/>
      <c r="K291" s="205"/>
    </row>
    <row r="292" spans="1:11" s="2" customFormat="1" ht="24" customHeight="1">
      <c r="A292" s="203"/>
      <c r="B292" s="139" t="s">
        <v>541</v>
      </c>
      <c r="C292" s="139" t="s">
        <v>540</v>
      </c>
      <c r="D292" s="204"/>
      <c r="E292" s="205"/>
      <c r="F292" s="206"/>
      <c r="G292" s="165">
        <f>SUM(G294+G298+G302+G306+G311)</f>
        <v>0</v>
      </c>
      <c r="H292" s="165">
        <f>SUM(H293:H328)</f>
        <v>0</v>
      </c>
      <c r="I292" s="165">
        <f>SUM(I293:I328)</f>
        <v>0</v>
      </c>
      <c r="J292" s="207"/>
      <c r="K292" s="205"/>
    </row>
    <row r="293" spans="1:11" s="2" customFormat="1" ht="24" customHeight="1">
      <c r="A293" s="208"/>
      <c r="B293" s="209" t="s">
        <v>542</v>
      </c>
      <c r="C293" s="209" t="s">
        <v>543</v>
      </c>
      <c r="D293" s="211" t="s">
        <v>158</v>
      </c>
      <c r="E293" s="211">
        <v>80</v>
      </c>
      <c r="F293" s="214"/>
      <c r="G293" s="211"/>
      <c r="H293" s="211"/>
      <c r="I293" s="211"/>
      <c r="J293" s="212"/>
      <c r="K293" s="210"/>
    </row>
    <row r="294" spans="1:11" s="2" customFormat="1" ht="24" customHeight="1">
      <c r="A294" s="208"/>
      <c r="B294" s="209" t="s">
        <v>544</v>
      </c>
      <c r="C294" s="209" t="s">
        <v>545</v>
      </c>
      <c r="D294" s="211" t="s">
        <v>158</v>
      </c>
      <c r="E294" s="211">
        <v>120</v>
      </c>
      <c r="F294" s="214"/>
      <c r="G294" s="211"/>
      <c r="H294" s="211"/>
      <c r="I294" s="211"/>
      <c r="J294" s="212"/>
      <c r="K294" s="210"/>
    </row>
    <row r="295" spans="1:11" s="2" customFormat="1" ht="24" customHeight="1">
      <c r="A295" s="208"/>
      <c r="B295" s="209" t="s">
        <v>546</v>
      </c>
      <c r="C295" s="209" t="s">
        <v>547</v>
      </c>
      <c r="D295" s="211" t="s">
        <v>158</v>
      </c>
      <c r="E295" s="211">
        <v>40</v>
      </c>
      <c r="F295" s="214"/>
      <c r="G295" s="211"/>
      <c r="H295" s="211"/>
      <c r="I295" s="211"/>
      <c r="J295" s="212"/>
      <c r="K295" s="210"/>
    </row>
    <row r="296" spans="1:11" s="2" customFormat="1" ht="24" customHeight="1">
      <c r="A296" s="208"/>
      <c r="B296" s="209" t="s">
        <v>548</v>
      </c>
      <c r="C296" s="209" t="s">
        <v>549</v>
      </c>
      <c r="D296" s="211" t="s">
        <v>158</v>
      </c>
      <c r="E296" s="211">
        <v>520</v>
      </c>
      <c r="F296" s="214"/>
      <c r="G296" s="211"/>
      <c r="H296" s="211"/>
      <c r="I296" s="211"/>
      <c r="J296" s="212"/>
      <c r="K296" s="210"/>
    </row>
    <row r="297" spans="1:11" s="2" customFormat="1" ht="24" customHeight="1">
      <c r="A297" s="208"/>
      <c r="B297" s="209" t="s">
        <v>550</v>
      </c>
      <c r="C297" s="209" t="s">
        <v>551</v>
      </c>
      <c r="D297" s="211" t="s">
        <v>158</v>
      </c>
      <c r="E297" s="211">
        <v>140</v>
      </c>
      <c r="F297" s="214"/>
      <c r="G297" s="211"/>
      <c r="H297" s="211"/>
      <c r="I297" s="211"/>
      <c r="J297" s="212"/>
      <c r="K297" s="210"/>
    </row>
    <row r="298" spans="1:11" s="2" customFormat="1" ht="24" customHeight="1">
      <c r="A298" s="208"/>
      <c r="B298" s="209" t="s">
        <v>552</v>
      </c>
      <c r="C298" s="209" t="s">
        <v>553</v>
      </c>
      <c r="D298" s="211" t="s">
        <v>158</v>
      </c>
      <c r="E298" s="211">
        <v>50</v>
      </c>
      <c r="F298" s="214"/>
      <c r="G298" s="211"/>
      <c r="H298" s="211"/>
      <c r="I298" s="211"/>
      <c r="J298" s="212"/>
      <c r="K298" s="210"/>
    </row>
    <row r="299" spans="1:11" s="2" customFormat="1" ht="24" customHeight="1">
      <c r="A299" s="208"/>
      <c r="B299" s="209" t="s">
        <v>554</v>
      </c>
      <c r="C299" s="209" t="s">
        <v>555</v>
      </c>
      <c r="D299" s="211" t="s">
        <v>158</v>
      </c>
      <c r="E299" s="211">
        <v>1350</v>
      </c>
      <c r="F299" s="214"/>
      <c r="G299" s="211"/>
      <c r="H299" s="211"/>
      <c r="I299" s="211"/>
      <c r="J299" s="212"/>
      <c r="K299" s="210"/>
    </row>
    <row r="300" spans="1:11" s="2" customFormat="1" ht="24" customHeight="1">
      <c r="A300" s="208"/>
      <c r="B300" s="209" t="s">
        <v>556</v>
      </c>
      <c r="C300" s="209" t="s">
        <v>557</v>
      </c>
      <c r="D300" s="211" t="s">
        <v>158</v>
      </c>
      <c r="E300" s="211">
        <v>820</v>
      </c>
      <c r="F300" s="214"/>
      <c r="G300" s="211"/>
      <c r="H300" s="211"/>
      <c r="I300" s="211"/>
      <c r="J300" s="212"/>
      <c r="K300" s="210"/>
    </row>
    <row r="301" spans="1:11" s="2" customFormat="1" ht="24" customHeight="1">
      <c r="A301" s="208"/>
      <c r="B301" s="209" t="s">
        <v>558</v>
      </c>
      <c r="C301" s="209" t="s">
        <v>559</v>
      </c>
      <c r="D301" s="211" t="s">
        <v>158</v>
      </c>
      <c r="E301" s="211">
        <v>1620</v>
      </c>
      <c r="F301" s="214"/>
      <c r="G301" s="211"/>
      <c r="H301" s="211"/>
      <c r="I301" s="211"/>
      <c r="J301" s="212"/>
      <c r="K301" s="210"/>
    </row>
    <row r="302" spans="1:11" s="2" customFormat="1" ht="24" customHeight="1">
      <c r="A302" s="208"/>
      <c r="B302" s="209" t="s">
        <v>560</v>
      </c>
      <c r="C302" s="209" t="s">
        <v>561</v>
      </c>
      <c r="D302" s="211" t="s">
        <v>158</v>
      </c>
      <c r="E302" s="211">
        <v>430</v>
      </c>
      <c r="F302" s="214"/>
      <c r="G302" s="211"/>
      <c r="H302" s="211"/>
      <c r="I302" s="211"/>
      <c r="J302" s="212"/>
      <c r="K302" s="210"/>
    </row>
    <row r="303" spans="1:11" s="2" customFormat="1" ht="24" customHeight="1">
      <c r="A303" s="208"/>
      <c r="B303" s="209" t="s">
        <v>562</v>
      </c>
      <c r="C303" s="209" t="s">
        <v>563</v>
      </c>
      <c r="D303" s="211" t="s">
        <v>158</v>
      </c>
      <c r="E303" s="211">
        <v>360</v>
      </c>
      <c r="F303" s="214"/>
      <c r="G303" s="211"/>
      <c r="H303" s="211"/>
      <c r="I303" s="211"/>
      <c r="J303" s="212"/>
      <c r="K303" s="210"/>
    </row>
    <row r="304" spans="1:11" s="2" customFormat="1" ht="24" customHeight="1">
      <c r="A304" s="208"/>
      <c r="B304" s="209" t="s">
        <v>564</v>
      </c>
      <c r="C304" s="209" t="s">
        <v>565</v>
      </c>
      <c r="D304" s="211" t="s">
        <v>158</v>
      </c>
      <c r="E304" s="211">
        <v>280</v>
      </c>
      <c r="F304" s="214"/>
      <c r="G304" s="211"/>
      <c r="H304" s="211"/>
      <c r="I304" s="211"/>
      <c r="J304" s="212"/>
      <c r="K304" s="210"/>
    </row>
    <row r="305" spans="1:11" s="2" customFormat="1" ht="24" customHeight="1">
      <c r="A305" s="208"/>
      <c r="B305" s="209" t="s">
        <v>566</v>
      </c>
      <c r="C305" s="209" t="s">
        <v>567</v>
      </c>
      <c r="D305" s="211" t="s">
        <v>158</v>
      </c>
      <c r="E305" s="211">
        <v>450</v>
      </c>
      <c r="F305" s="214"/>
      <c r="G305" s="211"/>
      <c r="H305" s="211"/>
      <c r="I305" s="211"/>
      <c r="J305" s="212"/>
      <c r="K305" s="210"/>
    </row>
    <row r="306" spans="1:11" s="2" customFormat="1" ht="24" customHeight="1">
      <c r="A306" s="208"/>
      <c r="B306" s="209" t="s">
        <v>568</v>
      </c>
      <c r="C306" s="209" t="s">
        <v>569</v>
      </c>
      <c r="D306" s="211" t="s">
        <v>178</v>
      </c>
      <c r="E306" s="211">
        <v>3</v>
      </c>
      <c r="F306" s="214"/>
      <c r="G306" s="211"/>
      <c r="H306" s="211"/>
      <c r="I306" s="211"/>
      <c r="J306" s="212"/>
      <c r="K306" s="210"/>
    </row>
    <row r="307" spans="1:11" s="2" customFormat="1" ht="24" customHeight="1">
      <c r="A307" s="208"/>
      <c r="B307" s="209" t="s">
        <v>570</v>
      </c>
      <c r="C307" s="209" t="s">
        <v>571</v>
      </c>
      <c r="D307" s="211" t="s">
        <v>178</v>
      </c>
      <c r="E307" s="211">
        <v>3</v>
      </c>
      <c r="F307" s="214"/>
      <c r="G307" s="211"/>
      <c r="H307" s="211"/>
      <c r="I307" s="211"/>
      <c r="J307" s="212"/>
      <c r="K307" s="210"/>
    </row>
    <row r="308" spans="1:11" s="2" customFormat="1" ht="24" customHeight="1">
      <c r="A308" s="208"/>
      <c r="B308" s="209" t="s">
        <v>572</v>
      </c>
      <c r="C308" s="209" t="s">
        <v>573</v>
      </c>
      <c r="D308" s="211" t="s">
        <v>158</v>
      </c>
      <c r="E308" s="211">
        <v>135</v>
      </c>
      <c r="F308" s="214"/>
      <c r="G308" s="211"/>
      <c r="H308" s="211"/>
      <c r="I308" s="211"/>
      <c r="J308" s="212"/>
      <c r="K308" s="210"/>
    </row>
    <row r="309" spans="1:11" s="2" customFormat="1" ht="24" customHeight="1">
      <c r="A309" s="208"/>
      <c r="B309" s="209" t="s">
        <v>574</v>
      </c>
      <c r="C309" s="209" t="s">
        <v>575</v>
      </c>
      <c r="D309" s="211" t="s">
        <v>178</v>
      </c>
      <c r="E309" s="211">
        <v>2</v>
      </c>
      <c r="F309" s="214"/>
      <c r="G309" s="211"/>
      <c r="H309" s="211"/>
      <c r="I309" s="211"/>
      <c r="J309" s="212"/>
      <c r="K309" s="210"/>
    </row>
    <row r="310" spans="1:11" s="2" customFormat="1" ht="24" customHeight="1">
      <c r="A310" s="208"/>
      <c r="B310" s="209" t="s">
        <v>576</v>
      </c>
      <c r="C310" s="209" t="s">
        <v>577</v>
      </c>
      <c r="D310" s="211" t="s">
        <v>178</v>
      </c>
      <c r="E310" s="211">
        <v>1</v>
      </c>
      <c r="F310" s="214"/>
      <c r="G310" s="211"/>
      <c r="H310" s="211"/>
      <c r="I310" s="211"/>
      <c r="J310" s="212"/>
      <c r="K310" s="210"/>
    </row>
    <row r="311" spans="1:11" s="2" customFormat="1" ht="24" customHeight="1">
      <c r="A311" s="208"/>
      <c r="B311" s="209" t="s">
        <v>578</v>
      </c>
      <c r="C311" s="209" t="s">
        <v>543</v>
      </c>
      <c r="D311" s="211" t="s">
        <v>158</v>
      </c>
      <c r="E311" s="211">
        <v>80</v>
      </c>
      <c r="F311" s="214"/>
      <c r="G311" s="211"/>
      <c r="H311" s="211"/>
      <c r="I311" s="211"/>
      <c r="J311" s="212"/>
      <c r="K311" s="210"/>
    </row>
    <row r="312" spans="1:11" s="2" customFormat="1" ht="24" customHeight="1">
      <c r="A312" s="208"/>
      <c r="B312" s="209" t="s">
        <v>579</v>
      </c>
      <c r="C312" s="209" t="s">
        <v>545</v>
      </c>
      <c r="D312" s="211" t="s">
        <v>158</v>
      </c>
      <c r="E312" s="211">
        <v>120</v>
      </c>
      <c r="F312" s="214"/>
      <c r="G312" s="211"/>
      <c r="H312" s="211"/>
      <c r="I312" s="211"/>
      <c r="J312" s="212"/>
      <c r="K312" s="210"/>
    </row>
    <row r="313" spans="1:11" s="2" customFormat="1" ht="24" customHeight="1">
      <c r="A313" s="208"/>
      <c r="B313" s="209" t="s">
        <v>580</v>
      </c>
      <c r="C313" s="209" t="s">
        <v>547</v>
      </c>
      <c r="D313" s="211" t="s">
        <v>158</v>
      </c>
      <c r="E313" s="211">
        <v>40</v>
      </c>
      <c r="F313" s="214"/>
      <c r="G313" s="211"/>
      <c r="H313" s="211"/>
      <c r="I313" s="211"/>
      <c r="J313" s="212"/>
      <c r="K313" s="210"/>
    </row>
    <row r="314" spans="1:11" s="2" customFormat="1" ht="24" customHeight="1">
      <c r="A314" s="208"/>
      <c r="B314" s="209" t="s">
        <v>581</v>
      </c>
      <c r="C314" s="209" t="s">
        <v>549</v>
      </c>
      <c r="D314" s="211" t="s">
        <v>158</v>
      </c>
      <c r="E314" s="211">
        <v>520</v>
      </c>
      <c r="F314" s="214"/>
      <c r="G314" s="211"/>
      <c r="H314" s="211"/>
      <c r="I314" s="211"/>
      <c r="J314" s="212"/>
      <c r="K314" s="210"/>
    </row>
    <row r="315" spans="1:11" s="2" customFormat="1" ht="24" customHeight="1">
      <c r="A315" s="208"/>
      <c r="B315" s="209" t="s">
        <v>582</v>
      </c>
      <c r="C315" s="209" t="s">
        <v>551</v>
      </c>
      <c r="D315" s="211" t="s">
        <v>158</v>
      </c>
      <c r="E315" s="211">
        <v>140</v>
      </c>
      <c r="F315" s="214"/>
      <c r="G315" s="211"/>
      <c r="H315" s="211"/>
      <c r="I315" s="211"/>
      <c r="J315" s="212"/>
      <c r="K315" s="210"/>
    </row>
    <row r="316" spans="1:11" s="2" customFormat="1" ht="24" customHeight="1">
      <c r="A316" s="208"/>
      <c r="B316" s="209" t="s">
        <v>583</v>
      </c>
      <c r="C316" s="209" t="s">
        <v>553</v>
      </c>
      <c r="D316" s="211" t="s">
        <v>158</v>
      </c>
      <c r="E316" s="211">
        <v>50</v>
      </c>
      <c r="F316" s="214"/>
      <c r="G316" s="211"/>
      <c r="H316" s="211"/>
      <c r="I316" s="211"/>
      <c r="J316" s="212"/>
      <c r="K316" s="210"/>
    </row>
    <row r="317" spans="1:11" s="2" customFormat="1" ht="24" customHeight="1">
      <c r="A317" s="208"/>
      <c r="B317" s="209" t="s">
        <v>584</v>
      </c>
      <c r="C317" s="209" t="s">
        <v>555</v>
      </c>
      <c r="D317" s="211" t="s">
        <v>158</v>
      </c>
      <c r="E317" s="211">
        <v>1350</v>
      </c>
      <c r="F317" s="214"/>
      <c r="G317" s="211"/>
      <c r="H317" s="211"/>
      <c r="I317" s="211"/>
      <c r="J317" s="212"/>
      <c r="K317" s="210"/>
    </row>
    <row r="318" spans="1:11" s="2" customFormat="1" ht="24" customHeight="1">
      <c r="A318" s="208"/>
      <c r="B318" s="209" t="s">
        <v>585</v>
      </c>
      <c r="C318" s="209" t="s">
        <v>557</v>
      </c>
      <c r="D318" s="211" t="s">
        <v>158</v>
      </c>
      <c r="E318" s="211">
        <v>820</v>
      </c>
      <c r="F318" s="214"/>
      <c r="G318" s="211"/>
      <c r="H318" s="211"/>
      <c r="I318" s="211"/>
      <c r="J318" s="212"/>
      <c r="K318" s="210"/>
    </row>
    <row r="319" spans="1:11" s="2" customFormat="1" ht="24" customHeight="1">
      <c r="A319" s="208"/>
      <c r="B319" s="209" t="s">
        <v>586</v>
      </c>
      <c r="C319" s="209" t="s">
        <v>559</v>
      </c>
      <c r="D319" s="211" t="s">
        <v>158</v>
      </c>
      <c r="E319" s="211">
        <v>1620</v>
      </c>
      <c r="F319" s="214"/>
      <c r="G319" s="211"/>
      <c r="H319" s="211"/>
      <c r="I319" s="211"/>
      <c r="J319" s="212"/>
      <c r="K319" s="210"/>
    </row>
    <row r="320" spans="1:11" s="2" customFormat="1" ht="24" customHeight="1">
      <c r="A320" s="208"/>
      <c r="B320" s="209" t="s">
        <v>587</v>
      </c>
      <c r="C320" s="209" t="s">
        <v>561</v>
      </c>
      <c r="D320" s="211" t="s">
        <v>158</v>
      </c>
      <c r="E320" s="211">
        <v>430</v>
      </c>
      <c r="F320" s="214"/>
      <c r="G320" s="211"/>
      <c r="H320" s="211"/>
      <c r="I320" s="211"/>
      <c r="J320" s="212"/>
      <c r="K320" s="210"/>
    </row>
    <row r="321" spans="1:11" s="2" customFormat="1" ht="24" customHeight="1">
      <c r="A321" s="208"/>
      <c r="B321" s="209" t="s">
        <v>588</v>
      </c>
      <c r="C321" s="209" t="s">
        <v>563</v>
      </c>
      <c r="D321" s="211" t="s">
        <v>158</v>
      </c>
      <c r="E321" s="211">
        <v>360</v>
      </c>
      <c r="F321" s="214"/>
      <c r="G321" s="211"/>
      <c r="H321" s="211"/>
      <c r="I321" s="211"/>
      <c r="J321" s="212"/>
      <c r="K321" s="210"/>
    </row>
    <row r="322" spans="1:11" s="2" customFormat="1" ht="24" customHeight="1">
      <c r="A322" s="208"/>
      <c r="B322" s="209" t="s">
        <v>589</v>
      </c>
      <c r="C322" s="209" t="s">
        <v>565</v>
      </c>
      <c r="D322" s="211" t="s">
        <v>158</v>
      </c>
      <c r="E322" s="211">
        <v>280</v>
      </c>
      <c r="F322" s="214"/>
      <c r="G322" s="211"/>
      <c r="H322" s="211"/>
      <c r="I322" s="211"/>
      <c r="J322" s="212"/>
      <c r="K322" s="210"/>
    </row>
    <row r="323" spans="1:11" s="2" customFormat="1" ht="24" customHeight="1">
      <c r="A323" s="208"/>
      <c r="B323" s="209" t="s">
        <v>590</v>
      </c>
      <c r="C323" s="209" t="s">
        <v>567</v>
      </c>
      <c r="D323" s="211" t="s">
        <v>158</v>
      </c>
      <c r="E323" s="211">
        <v>450</v>
      </c>
      <c r="F323" s="214"/>
      <c r="G323" s="211"/>
      <c r="H323" s="211"/>
      <c r="I323" s="211"/>
      <c r="J323" s="212"/>
      <c r="K323" s="210"/>
    </row>
    <row r="324" spans="1:11" s="2" customFormat="1" ht="24" customHeight="1">
      <c r="A324" s="208"/>
      <c r="B324" s="209" t="s">
        <v>591</v>
      </c>
      <c r="C324" s="209" t="s">
        <v>569</v>
      </c>
      <c r="D324" s="211" t="s">
        <v>178</v>
      </c>
      <c r="E324" s="211">
        <v>3</v>
      </c>
      <c r="F324" s="214"/>
      <c r="G324" s="211"/>
      <c r="H324" s="211"/>
      <c r="I324" s="211"/>
      <c r="J324" s="212"/>
      <c r="K324" s="210"/>
    </row>
    <row r="325" spans="1:11" s="2" customFormat="1" ht="24" customHeight="1">
      <c r="A325" s="208"/>
      <c r="B325" s="209" t="s">
        <v>592</v>
      </c>
      <c r="C325" s="209" t="s">
        <v>571</v>
      </c>
      <c r="D325" s="211" t="s">
        <v>178</v>
      </c>
      <c r="E325" s="211">
        <v>3</v>
      </c>
      <c r="F325" s="214"/>
      <c r="G325" s="211"/>
      <c r="H325" s="211"/>
      <c r="I325" s="211"/>
      <c r="J325" s="212"/>
      <c r="K325" s="210"/>
    </row>
    <row r="326" spans="1:11" s="2" customFormat="1" ht="24" customHeight="1">
      <c r="A326" s="208"/>
      <c r="B326" s="209" t="s">
        <v>593</v>
      </c>
      <c r="C326" s="209" t="s">
        <v>573</v>
      </c>
      <c r="D326" s="211" t="s">
        <v>158</v>
      </c>
      <c r="E326" s="211">
        <v>135</v>
      </c>
      <c r="F326" s="214"/>
      <c r="G326" s="211"/>
      <c r="H326" s="211"/>
      <c r="I326" s="211"/>
      <c r="J326" s="212"/>
      <c r="K326" s="210"/>
    </row>
    <row r="327" spans="1:11" s="2" customFormat="1" ht="24" customHeight="1">
      <c r="A327" s="208"/>
      <c r="B327" s="209" t="s">
        <v>594</v>
      </c>
      <c r="C327" s="209" t="s">
        <v>575</v>
      </c>
      <c r="D327" s="211" t="s">
        <v>178</v>
      </c>
      <c r="E327" s="211">
        <v>2</v>
      </c>
      <c r="F327" s="214"/>
      <c r="G327" s="211"/>
      <c r="H327" s="211"/>
      <c r="I327" s="211"/>
      <c r="J327" s="212"/>
      <c r="K327" s="210"/>
    </row>
    <row r="328" spans="1:11" s="2" customFormat="1" ht="24" customHeight="1">
      <c r="A328" s="208"/>
      <c r="B328" s="209" t="s">
        <v>595</v>
      </c>
      <c r="C328" s="209" t="s">
        <v>577</v>
      </c>
      <c r="D328" s="211" t="s">
        <v>178</v>
      </c>
      <c r="E328" s="211">
        <v>1</v>
      </c>
      <c r="F328" s="214"/>
      <c r="G328" s="211"/>
      <c r="H328" s="211"/>
      <c r="I328" s="211"/>
      <c r="J328" s="212"/>
      <c r="K328" s="210"/>
    </row>
    <row r="329" spans="1:11" s="2" customFormat="1" ht="24" customHeight="1">
      <c r="A329" s="203"/>
      <c r="B329" s="204"/>
      <c r="C329" s="204"/>
      <c r="D329" s="204"/>
      <c r="E329" s="205"/>
      <c r="F329" s="206"/>
      <c r="G329" s="206"/>
      <c r="H329" s="206"/>
      <c r="I329" s="206"/>
      <c r="J329" s="207"/>
      <c r="K329" s="205"/>
    </row>
    <row r="330" spans="1:11" s="2" customFormat="1" ht="24" customHeight="1">
      <c r="A330" s="203"/>
      <c r="B330" s="139" t="s">
        <v>596</v>
      </c>
      <c r="C330" s="139" t="s">
        <v>597</v>
      </c>
      <c r="D330" s="204"/>
      <c r="E330" s="205"/>
      <c r="F330" s="206"/>
      <c r="G330" s="165">
        <v>0</v>
      </c>
      <c r="H330" s="165">
        <f>SUM(H331:H332)</f>
        <v>0</v>
      </c>
      <c r="I330" s="165">
        <f>SUM(I331:I332)</f>
        <v>0</v>
      </c>
      <c r="J330" s="207"/>
      <c r="K330" s="205"/>
    </row>
    <row r="331" spans="1:11" s="2" customFormat="1" ht="24" customHeight="1">
      <c r="A331" s="208"/>
      <c r="B331" s="209" t="s">
        <v>598</v>
      </c>
      <c r="C331" s="209" t="s">
        <v>599</v>
      </c>
      <c r="D331" s="211" t="s">
        <v>158</v>
      </c>
      <c r="E331" s="211">
        <v>3200</v>
      </c>
      <c r="F331" s="211"/>
      <c r="G331" s="214"/>
      <c r="H331" s="214"/>
      <c r="I331" s="211"/>
      <c r="J331" s="212"/>
      <c r="K331" s="210"/>
    </row>
    <row r="332" spans="1:11" s="2" customFormat="1" ht="24" customHeight="1">
      <c r="A332" s="208"/>
      <c r="B332" s="209" t="s">
        <v>600</v>
      </c>
      <c r="C332" s="209" t="s">
        <v>599</v>
      </c>
      <c r="D332" s="211" t="s">
        <v>158</v>
      </c>
      <c r="E332" s="211">
        <v>3200</v>
      </c>
      <c r="F332" s="211"/>
      <c r="G332" s="214"/>
      <c r="H332" s="214"/>
      <c r="I332" s="211"/>
      <c r="J332" s="212"/>
      <c r="K332" s="210"/>
    </row>
    <row r="333" spans="1:11" s="2" customFormat="1" ht="24" customHeight="1">
      <c r="A333" s="203"/>
      <c r="B333" s="204"/>
      <c r="C333" s="204"/>
      <c r="D333" s="204"/>
      <c r="E333" s="205"/>
      <c r="F333" s="206"/>
      <c r="G333" s="206"/>
      <c r="H333" s="206"/>
      <c r="I333" s="206"/>
      <c r="J333" s="207"/>
      <c r="K333" s="205"/>
    </row>
    <row r="334" spans="1:11" s="2" customFormat="1" ht="24" customHeight="1">
      <c r="A334" s="203"/>
      <c r="B334" s="139" t="s">
        <v>601</v>
      </c>
      <c r="C334" s="139" t="s">
        <v>602</v>
      </c>
      <c r="D334" s="204"/>
      <c r="E334" s="205"/>
      <c r="F334" s="206"/>
      <c r="G334" s="165">
        <v>0</v>
      </c>
      <c r="H334" s="165">
        <f>SUM(H335:H356)</f>
        <v>0</v>
      </c>
      <c r="I334" s="165">
        <f>SUM(I335:I356)</f>
        <v>0</v>
      </c>
      <c r="J334" s="207"/>
      <c r="K334" s="205"/>
    </row>
    <row r="335" spans="1:11" s="2" customFormat="1" ht="24" customHeight="1">
      <c r="A335" s="208"/>
      <c r="B335" s="209" t="s">
        <v>603</v>
      </c>
      <c r="C335" s="209" t="s">
        <v>604</v>
      </c>
      <c r="D335" s="211" t="s">
        <v>178</v>
      </c>
      <c r="E335" s="211">
        <v>370</v>
      </c>
      <c r="F335" s="211"/>
      <c r="G335" s="211"/>
      <c r="H335" s="211"/>
      <c r="I335" s="211"/>
      <c r="J335" s="212"/>
      <c r="K335" s="210"/>
    </row>
    <row r="336" spans="1:11" s="2" customFormat="1" ht="24" customHeight="1">
      <c r="A336" s="208"/>
      <c r="B336" s="209" t="s">
        <v>605</v>
      </c>
      <c r="C336" s="209" t="s">
        <v>606</v>
      </c>
      <c r="D336" s="211" t="s">
        <v>178</v>
      </c>
      <c r="E336" s="211">
        <v>80</v>
      </c>
      <c r="F336" s="211"/>
      <c r="G336" s="211"/>
      <c r="H336" s="211"/>
      <c r="I336" s="211"/>
      <c r="J336" s="212"/>
      <c r="K336" s="210"/>
    </row>
    <row r="337" spans="1:11" s="2" customFormat="1" ht="24" customHeight="1">
      <c r="A337" s="208"/>
      <c r="B337" s="209" t="s">
        <v>607</v>
      </c>
      <c r="C337" s="209" t="s">
        <v>608</v>
      </c>
      <c r="D337" s="211" t="s">
        <v>158</v>
      </c>
      <c r="E337" s="211">
        <v>350</v>
      </c>
      <c r="F337" s="211"/>
      <c r="G337" s="211"/>
      <c r="H337" s="211"/>
      <c r="I337" s="211"/>
      <c r="J337" s="212"/>
      <c r="K337" s="210"/>
    </row>
    <row r="338" spans="1:11" s="2" customFormat="1" ht="24" customHeight="1">
      <c r="A338" s="208"/>
      <c r="B338" s="209" t="s">
        <v>609</v>
      </c>
      <c r="C338" s="209" t="s">
        <v>610</v>
      </c>
      <c r="D338" s="211" t="s">
        <v>178</v>
      </c>
      <c r="E338" s="211">
        <v>120</v>
      </c>
      <c r="F338" s="211"/>
      <c r="G338" s="211"/>
      <c r="H338" s="211"/>
      <c r="I338" s="211"/>
      <c r="J338" s="212"/>
      <c r="K338" s="210"/>
    </row>
    <row r="339" spans="1:11" s="2" customFormat="1" ht="24" customHeight="1">
      <c r="A339" s="208"/>
      <c r="B339" s="209" t="s">
        <v>611</v>
      </c>
      <c r="C339" s="209" t="s">
        <v>612</v>
      </c>
      <c r="D339" s="211" t="s">
        <v>178</v>
      </c>
      <c r="E339" s="211">
        <v>60</v>
      </c>
      <c r="F339" s="211"/>
      <c r="G339" s="211"/>
      <c r="H339" s="211"/>
      <c r="I339" s="211"/>
      <c r="J339" s="212"/>
      <c r="K339" s="210"/>
    </row>
    <row r="340" spans="1:11" s="2" customFormat="1" ht="24" customHeight="1">
      <c r="A340" s="208"/>
      <c r="B340" s="209" t="s">
        <v>613</v>
      </c>
      <c r="C340" s="209" t="s">
        <v>614</v>
      </c>
      <c r="D340" s="211" t="s">
        <v>178</v>
      </c>
      <c r="E340" s="211">
        <v>13</v>
      </c>
      <c r="F340" s="211"/>
      <c r="G340" s="211"/>
      <c r="H340" s="211"/>
      <c r="I340" s="211"/>
      <c r="J340" s="212"/>
      <c r="K340" s="210"/>
    </row>
    <row r="341" spans="1:11" s="2" customFormat="1" ht="24" customHeight="1">
      <c r="A341" s="208"/>
      <c r="B341" s="209" t="s">
        <v>615</v>
      </c>
      <c r="C341" s="209" t="s">
        <v>616</v>
      </c>
      <c r="D341" s="211" t="s">
        <v>178</v>
      </c>
      <c r="E341" s="211">
        <v>39</v>
      </c>
      <c r="F341" s="211"/>
      <c r="G341" s="211"/>
      <c r="H341" s="211"/>
      <c r="I341" s="211"/>
      <c r="J341" s="212"/>
      <c r="K341" s="210"/>
    </row>
    <row r="342" spans="1:11" s="2" customFormat="1" ht="24" customHeight="1">
      <c r="A342" s="208"/>
      <c r="B342" s="209" t="s">
        <v>617</v>
      </c>
      <c r="C342" s="209" t="s">
        <v>618</v>
      </c>
      <c r="D342" s="211" t="s">
        <v>178</v>
      </c>
      <c r="E342" s="211">
        <v>90</v>
      </c>
      <c r="F342" s="211"/>
      <c r="G342" s="211"/>
      <c r="H342" s="211"/>
      <c r="I342" s="211"/>
      <c r="J342" s="212"/>
      <c r="K342" s="210"/>
    </row>
    <row r="343" spans="1:11" s="2" customFormat="1" ht="24" customHeight="1">
      <c r="A343" s="208"/>
      <c r="B343" s="209" t="s">
        <v>619</v>
      </c>
      <c r="C343" s="209" t="s">
        <v>620</v>
      </c>
      <c r="D343" s="211" t="s">
        <v>178</v>
      </c>
      <c r="E343" s="211">
        <v>160</v>
      </c>
      <c r="F343" s="211"/>
      <c r="G343" s="211"/>
      <c r="H343" s="211"/>
      <c r="I343" s="211"/>
      <c r="J343" s="212"/>
      <c r="K343" s="210"/>
    </row>
    <row r="344" spans="1:11" s="2" customFormat="1" ht="24" customHeight="1">
      <c r="A344" s="208"/>
      <c r="B344" s="209" t="s">
        <v>621</v>
      </c>
      <c r="C344" s="209" t="s">
        <v>622</v>
      </c>
      <c r="D344" s="211" t="s">
        <v>178</v>
      </c>
      <c r="E344" s="211">
        <v>13</v>
      </c>
      <c r="F344" s="211"/>
      <c r="G344" s="211"/>
      <c r="H344" s="211"/>
      <c r="I344" s="211"/>
      <c r="J344" s="212"/>
      <c r="K344" s="210"/>
    </row>
    <row r="345" spans="1:11" s="2" customFormat="1" ht="24" customHeight="1">
      <c r="A345" s="208"/>
      <c r="B345" s="209" t="s">
        <v>623</v>
      </c>
      <c r="C345" s="209" t="s">
        <v>624</v>
      </c>
      <c r="D345" s="211" t="s">
        <v>158</v>
      </c>
      <c r="E345" s="211">
        <v>130</v>
      </c>
      <c r="F345" s="211"/>
      <c r="G345" s="211"/>
      <c r="H345" s="211"/>
      <c r="I345" s="211"/>
      <c r="J345" s="212"/>
      <c r="K345" s="210"/>
    </row>
    <row r="346" spans="1:11" s="2" customFormat="1" ht="24" customHeight="1">
      <c r="A346" s="208"/>
      <c r="B346" s="209" t="s">
        <v>625</v>
      </c>
      <c r="C346" s="209" t="s">
        <v>604</v>
      </c>
      <c r="D346" s="211" t="s">
        <v>178</v>
      </c>
      <c r="E346" s="211">
        <v>370</v>
      </c>
      <c r="F346" s="211"/>
      <c r="G346" s="211"/>
      <c r="H346" s="211"/>
      <c r="I346" s="211"/>
      <c r="J346" s="212"/>
      <c r="K346" s="210"/>
    </row>
    <row r="347" spans="1:11" s="2" customFormat="1" ht="24" customHeight="1">
      <c r="A347" s="208"/>
      <c r="B347" s="209" t="s">
        <v>626</v>
      </c>
      <c r="C347" s="209" t="s">
        <v>606</v>
      </c>
      <c r="D347" s="211" t="s">
        <v>178</v>
      </c>
      <c r="E347" s="211">
        <v>80</v>
      </c>
      <c r="F347" s="211"/>
      <c r="G347" s="211"/>
      <c r="H347" s="211"/>
      <c r="I347" s="211"/>
      <c r="J347" s="212"/>
      <c r="K347" s="210"/>
    </row>
    <row r="348" spans="1:11" s="2" customFormat="1" ht="24" customHeight="1">
      <c r="A348" s="208"/>
      <c r="B348" s="209" t="s">
        <v>627</v>
      </c>
      <c r="C348" s="209" t="s">
        <v>608</v>
      </c>
      <c r="D348" s="211" t="s">
        <v>158</v>
      </c>
      <c r="E348" s="211">
        <v>350</v>
      </c>
      <c r="F348" s="211"/>
      <c r="G348" s="211"/>
      <c r="H348" s="211"/>
      <c r="I348" s="211"/>
      <c r="J348" s="212"/>
      <c r="K348" s="210"/>
    </row>
    <row r="349" spans="1:11" s="2" customFormat="1" ht="24" customHeight="1">
      <c r="A349" s="208"/>
      <c r="B349" s="209" t="s">
        <v>628</v>
      </c>
      <c r="C349" s="209" t="s">
        <v>610</v>
      </c>
      <c r="D349" s="211" t="s">
        <v>178</v>
      </c>
      <c r="E349" s="211">
        <v>120</v>
      </c>
      <c r="F349" s="211"/>
      <c r="G349" s="211"/>
      <c r="H349" s="211"/>
      <c r="I349" s="211"/>
      <c r="J349" s="212"/>
      <c r="K349" s="210"/>
    </row>
    <row r="350" spans="1:11" s="2" customFormat="1" ht="24" customHeight="1">
      <c r="A350" s="208"/>
      <c r="B350" s="209" t="s">
        <v>629</v>
      </c>
      <c r="C350" s="209" t="s">
        <v>612</v>
      </c>
      <c r="D350" s="211" t="s">
        <v>178</v>
      </c>
      <c r="E350" s="211">
        <v>60</v>
      </c>
      <c r="F350" s="211"/>
      <c r="G350" s="211"/>
      <c r="H350" s="211"/>
      <c r="I350" s="211"/>
      <c r="J350" s="212"/>
      <c r="K350" s="210"/>
    </row>
    <row r="351" spans="1:11" s="2" customFormat="1" ht="24" customHeight="1">
      <c r="A351" s="208"/>
      <c r="B351" s="209" t="s">
        <v>630</v>
      </c>
      <c r="C351" s="209" t="s">
        <v>614</v>
      </c>
      <c r="D351" s="211" t="s">
        <v>178</v>
      </c>
      <c r="E351" s="211">
        <v>13</v>
      </c>
      <c r="F351" s="211"/>
      <c r="G351" s="211"/>
      <c r="H351" s="211"/>
      <c r="I351" s="211"/>
      <c r="J351" s="212"/>
      <c r="K351" s="210"/>
    </row>
    <row r="352" spans="1:11" s="2" customFormat="1" ht="24" customHeight="1">
      <c r="A352" s="208"/>
      <c r="B352" s="209" t="s">
        <v>631</v>
      </c>
      <c r="C352" s="209" t="s">
        <v>616</v>
      </c>
      <c r="D352" s="211" t="s">
        <v>178</v>
      </c>
      <c r="E352" s="211">
        <v>39</v>
      </c>
      <c r="F352" s="211"/>
      <c r="G352" s="211"/>
      <c r="H352" s="211"/>
      <c r="I352" s="211"/>
      <c r="J352" s="212"/>
      <c r="K352" s="210"/>
    </row>
    <row r="353" spans="1:11" s="2" customFormat="1" ht="24" customHeight="1">
      <c r="A353" s="208"/>
      <c r="B353" s="209" t="s">
        <v>632</v>
      </c>
      <c r="C353" s="209" t="s">
        <v>618</v>
      </c>
      <c r="D353" s="211" t="s">
        <v>178</v>
      </c>
      <c r="E353" s="211">
        <v>90</v>
      </c>
      <c r="F353" s="211"/>
      <c r="G353" s="211"/>
      <c r="H353" s="211"/>
      <c r="I353" s="211"/>
      <c r="J353" s="212"/>
      <c r="K353" s="210"/>
    </row>
    <row r="354" spans="1:11" s="2" customFormat="1" ht="24" customHeight="1">
      <c r="A354" s="208"/>
      <c r="B354" s="209" t="s">
        <v>633</v>
      </c>
      <c r="C354" s="209" t="s">
        <v>620</v>
      </c>
      <c r="D354" s="211" t="s">
        <v>178</v>
      </c>
      <c r="E354" s="211">
        <v>160</v>
      </c>
      <c r="F354" s="211"/>
      <c r="G354" s="211"/>
      <c r="H354" s="211"/>
      <c r="I354" s="211"/>
      <c r="J354" s="212"/>
      <c r="K354" s="210"/>
    </row>
    <row r="355" spans="1:11" s="2" customFormat="1" ht="24" customHeight="1">
      <c r="A355" s="208"/>
      <c r="B355" s="209" t="s">
        <v>634</v>
      </c>
      <c r="C355" s="209" t="s">
        <v>622</v>
      </c>
      <c r="D355" s="211" t="s">
        <v>178</v>
      </c>
      <c r="E355" s="211">
        <v>13</v>
      </c>
      <c r="F355" s="211"/>
      <c r="G355" s="211"/>
      <c r="H355" s="211"/>
      <c r="I355" s="211"/>
      <c r="J355" s="212"/>
      <c r="K355" s="210"/>
    </row>
    <row r="356" spans="1:11" s="2" customFormat="1" ht="24" customHeight="1">
      <c r="A356" s="208"/>
      <c r="B356" s="209" t="s">
        <v>635</v>
      </c>
      <c r="C356" s="209" t="s">
        <v>624</v>
      </c>
      <c r="D356" s="211" t="s">
        <v>158</v>
      </c>
      <c r="E356" s="211">
        <v>130</v>
      </c>
      <c r="F356" s="211"/>
      <c r="G356" s="211"/>
      <c r="H356" s="211"/>
      <c r="I356" s="211"/>
      <c r="J356" s="212"/>
      <c r="K356" s="210"/>
    </row>
    <row r="357" spans="1:11" s="2" customFormat="1" ht="24" customHeight="1">
      <c r="A357" s="203"/>
      <c r="B357" s="204"/>
      <c r="C357" s="204"/>
      <c r="D357" s="204"/>
      <c r="E357" s="205"/>
      <c r="F357" s="206"/>
      <c r="G357" s="206"/>
      <c r="H357" s="206"/>
      <c r="I357" s="206"/>
      <c r="J357" s="207"/>
      <c r="K357" s="205"/>
    </row>
    <row r="358" spans="1:11" s="2" customFormat="1" ht="24" customHeight="1">
      <c r="A358" s="203"/>
      <c r="B358" s="139" t="s">
        <v>636</v>
      </c>
      <c r="C358" s="139" t="s">
        <v>637</v>
      </c>
      <c r="D358" s="204"/>
      <c r="E358" s="205"/>
      <c r="F358" s="206"/>
      <c r="G358" s="165">
        <v>0</v>
      </c>
      <c r="H358" s="165">
        <f>SUM(H359:H362)</f>
        <v>0</v>
      </c>
      <c r="I358" s="165">
        <f>SUM(I359:I362)</f>
        <v>0</v>
      </c>
      <c r="J358" s="207"/>
      <c r="K358" s="205"/>
    </row>
    <row r="359" spans="1:11" s="2" customFormat="1" ht="24" customHeight="1">
      <c r="A359" s="208"/>
      <c r="B359" s="209" t="s">
        <v>638</v>
      </c>
      <c r="C359" s="209" t="s">
        <v>639</v>
      </c>
      <c r="D359" s="211" t="s">
        <v>372</v>
      </c>
      <c r="E359" s="211">
        <v>64</v>
      </c>
      <c r="F359" s="211"/>
      <c r="G359" s="214"/>
      <c r="H359" s="214"/>
      <c r="I359" s="211"/>
      <c r="J359" s="212"/>
      <c r="K359" s="210"/>
    </row>
    <row r="360" spans="1:11" s="2" customFormat="1" ht="24" customHeight="1">
      <c r="A360" s="208"/>
      <c r="B360" s="209" t="s">
        <v>640</v>
      </c>
      <c r="C360" s="209" t="s">
        <v>641</v>
      </c>
      <c r="D360" s="211" t="s">
        <v>372</v>
      </c>
      <c r="E360" s="211">
        <v>32</v>
      </c>
      <c r="F360" s="211"/>
      <c r="G360" s="214"/>
      <c r="H360" s="214"/>
      <c r="I360" s="211"/>
      <c r="J360" s="212"/>
      <c r="K360" s="210"/>
    </row>
    <row r="361" spans="1:11" s="2" customFormat="1" ht="24" customHeight="1">
      <c r="A361" s="208"/>
      <c r="B361" s="209" t="s">
        <v>642</v>
      </c>
      <c r="C361" s="209" t="s">
        <v>643</v>
      </c>
      <c r="D361" s="211" t="s">
        <v>372</v>
      </c>
      <c r="E361" s="211">
        <v>56</v>
      </c>
      <c r="F361" s="211"/>
      <c r="G361" s="214"/>
      <c r="H361" s="214"/>
      <c r="I361" s="211"/>
      <c r="J361" s="212"/>
      <c r="K361" s="210"/>
    </row>
    <row r="362" spans="1:11" s="2" customFormat="1" ht="24" customHeight="1">
      <c r="A362" s="208"/>
      <c r="B362" s="209" t="s">
        <v>644</v>
      </c>
      <c r="C362" s="209" t="s">
        <v>645</v>
      </c>
      <c r="D362" s="211" t="s">
        <v>372</v>
      </c>
      <c r="E362" s="211">
        <v>120</v>
      </c>
      <c r="F362" s="211"/>
      <c r="G362" s="214"/>
      <c r="H362" s="214"/>
      <c r="I362" s="211"/>
      <c r="J362" s="212"/>
      <c r="K362" s="210"/>
    </row>
    <row r="363" spans="1:11" s="2" customFormat="1" ht="24" customHeight="1">
      <c r="A363" s="203"/>
      <c r="B363" s="204"/>
      <c r="C363" s="204"/>
      <c r="D363" s="204"/>
      <c r="E363" s="205"/>
      <c r="F363" s="206"/>
      <c r="G363" s="206"/>
      <c r="H363" s="206"/>
      <c r="I363" s="206"/>
      <c r="J363" s="207"/>
      <c r="K363" s="205"/>
    </row>
    <row r="364" spans="1:11" s="2" customFormat="1" ht="30.75" customHeight="1">
      <c r="A364" s="169"/>
      <c r="B364" s="139" t="s">
        <v>104</v>
      </c>
      <c r="C364" s="139" t="s">
        <v>103</v>
      </c>
      <c r="D364" s="139"/>
      <c r="E364" s="137"/>
      <c r="F364" s="138"/>
      <c r="G364" s="138">
        <v>0</v>
      </c>
      <c r="H364" s="138">
        <f>SUM(H365)</f>
        <v>0</v>
      </c>
      <c r="I364" s="138">
        <f>SUM(I365)</f>
        <v>0</v>
      </c>
      <c r="J364" s="168"/>
      <c r="K364" s="137"/>
    </row>
    <row r="365" spans="1:11" s="2" customFormat="1" ht="28.5" customHeight="1">
      <c r="A365" s="167"/>
      <c r="B365" s="166" t="s">
        <v>102</v>
      </c>
      <c r="C365" s="166" t="s">
        <v>101</v>
      </c>
      <c r="D365" s="166"/>
      <c r="E365" s="163"/>
      <c r="F365" s="165"/>
      <c r="G365" s="165">
        <v>0</v>
      </c>
      <c r="H365" s="165">
        <f>SUM(H366:H367)</f>
        <v>0</v>
      </c>
      <c r="I365" s="165">
        <f>SUM(I366:I367)</f>
        <v>0</v>
      </c>
      <c r="J365" s="164"/>
      <c r="K365" s="163"/>
    </row>
    <row r="366" spans="1:11" s="2" customFormat="1" ht="21.75" customHeight="1">
      <c r="A366" s="162">
        <v>71</v>
      </c>
      <c r="B366" s="161" t="s">
        <v>135</v>
      </c>
      <c r="C366" s="161" t="s">
        <v>134</v>
      </c>
      <c r="D366" s="161" t="s">
        <v>131</v>
      </c>
      <c r="E366" s="158">
        <v>55000</v>
      </c>
      <c r="F366" s="160"/>
      <c r="G366" s="160"/>
      <c r="H366" s="160">
        <f>F366*E366</f>
        <v>0</v>
      </c>
      <c r="I366" s="160">
        <f>H366+G366</f>
        <v>0</v>
      </c>
      <c r="J366" s="159"/>
      <c r="K366" s="158"/>
    </row>
    <row r="367" spans="1:11" s="2" customFormat="1" ht="24" customHeight="1">
      <c r="A367" s="162">
        <v>72</v>
      </c>
      <c r="B367" s="161" t="s">
        <v>133</v>
      </c>
      <c r="C367" s="161" t="s">
        <v>132</v>
      </c>
      <c r="D367" s="161" t="s">
        <v>131</v>
      </c>
      <c r="E367" s="158">
        <v>55000</v>
      </c>
      <c r="F367" s="160"/>
      <c r="G367" s="160"/>
      <c r="H367" s="160">
        <f>F367*E367</f>
        <v>0</v>
      </c>
      <c r="I367" s="160">
        <f>H367+G367</f>
        <v>0</v>
      </c>
      <c r="J367" s="159"/>
      <c r="K367" s="158"/>
    </row>
    <row r="368" spans="1:11" s="2" customFormat="1" ht="24" customHeight="1">
      <c r="A368" s="203"/>
      <c r="B368" s="204"/>
      <c r="C368" s="204"/>
      <c r="D368" s="204"/>
      <c r="E368" s="205"/>
      <c r="F368" s="206"/>
      <c r="G368" s="206"/>
      <c r="H368" s="206"/>
      <c r="I368" s="206"/>
      <c r="J368" s="207"/>
      <c r="K368" s="205"/>
    </row>
    <row r="369" spans="1:11" s="2" customFormat="1" ht="24" customHeight="1" hidden="1">
      <c r="A369" s="203"/>
      <c r="B369" s="204"/>
      <c r="C369" s="204"/>
      <c r="D369" s="204"/>
      <c r="E369" s="205"/>
      <c r="F369" s="206"/>
      <c r="G369" s="206"/>
      <c r="H369" s="206"/>
      <c r="I369" s="206"/>
      <c r="J369" s="207"/>
      <c r="K369" s="205"/>
    </row>
    <row r="370" spans="1:11" s="2" customFormat="1" ht="24" customHeight="1" hidden="1">
      <c r="A370" s="203"/>
      <c r="B370" s="204"/>
      <c r="C370" s="204"/>
      <c r="D370" s="204"/>
      <c r="E370" s="205"/>
      <c r="F370" s="206"/>
      <c r="G370" s="206"/>
      <c r="H370" s="206"/>
      <c r="I370" s="206"/>
      <c r="J370" s="207"/>
      <c r="K370" s="205"/>
    </row>
    <row r="371" spans="1:11" s="2" customFormat="1" ht="24" customHeight="1">
      <c r="A371" s="203"/>
      <c r="B371" s="204"/>
      <c r="C371" s="204"/>
      <c r="D371" s="204"/>
      <c r="E371" s="205"/>
      <c r="F371" s="206"/>
      <c r="G371" s="206"/>
      <c r="H371" s="206"/>
      <c r="I371" s="206"/>
      <c r="J371" s="207"/>
      <c r="K371" s="205"/>
    </row>
    <row r="372" spans="1:11" s="2" customFormat="1" ht="30.75" customHeight="1">
      <c r="A372" s="157"/>
      <c r="B372" s="131"/>
      <c r="C372" s="131" t="s">
        <v>100</v>
      </c>
      <c r="D372" s="131"/>
      <c r="E372" s="129"/>
      <c r="F372" s="130"/>
      <c r="G372" s="130"/>
      <c r="H372" s="130"/>
      <c r="I372" s="130">
        <f>I364+I171+I13</f>
        <v>0</v>
      </c>
      <c r="J372" s="156"/>
      <c r="K372" s="129"/>
    </row>
  </sheetData>
  <sheetProtection/>
  <printOptions/>
  <pageMargins left="0.39370079040527345" right="0.39370079040527345" top="0.7874015808105469" bottom="0.7874015808105469" header="0" footer="0"/>
  <pageSetup blackAndWhite="1" fitToHeight="100" fitToWidth="1" orientation="portrait" paperSize="9" scale="81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5:F27"/>
  <sheetViews>
    <sheetView zoomScalePageLayoutView="0" workbookViewId="0" topLeftCell="A1">
      <selection activeCell="E34" sqref="E34"/>
    </sheetView>
  </sheetViews>
  <sheetFormatPr defaultColWidth="9.33203125" defaultRowHeight="10.5"/>
  <cols>
    <col min="3" max="3" width="39" style="0" customWidth="1"/>
    <col min="4" max="4" width="10.66015625" style="0" customWidth="1"/>
    <col min="5" max="5" width="9.66015625" style="0" customWidth="1"/>
  </cols>
  <sheetData>
    <row r="5" spans="4:5" ht="9.75">
      <c r="D5" t="s">
        <v>398</v>
      </c>
      <c r="E5" t="s">
        <v>392</v>
      </c>
    </row>
    <row r="6" spans="3:6" ht="9.75">
      <c r="C6" t="s">
        <v>388</v>
      </c>
      <c r="D6">
        <v>200</v>
      </c>
      <c r="E6">
        <v>18</v>
      </c>
      <c r="F6">
        <f>D6*E6</f>
        <v>3600</v>
      </c>
    </row>
    <row r="7" spans="3:6" ht="9.75">
      <c r="C7" t="s">
        <v>389</v>
      </c>
      <c r="D7">
        <v>1</v>
      </c>
      <c r="E7">
        <v>7000</v>
      </c>
      <c r="F7">
        <f aca="true" t="shared" si="0" ref="F7:F13">D7*E7</f>
        <v>7000</v>
      </c>
    </row>
    <row r="8" spans="3:6" ht="9.75">
      <c r="C8" t="s">
        <v>390</v>
      </c>
      <c r="D8">
        <v>1</v>
      </c>
      <c r="E8">
        <v>2000</v>
      </c>
      <c r="F8">
        <f t="shared" si="0"/>
        <v>2000</v>
      </c>
    </row>
    <row r="9" spans="3:6" ht="9.75">
      <c r="C9" t="s">
        <v>391</v>
      </c>
      <c r="D9">
        <v>2</v>
      </c>
      <c r="E9">
        <v>150</v>
      </c>
      <c r="F9">
        <f t="shared" si="0"/>
        <v>300</v>
      </c>
    </row>
    <row r="10" spans="3:6" ht="9.75">
      <c r="C10" t="s">
        <v>393</v>
      </c>
      <c r="D10">
        <v>800</v>
      </c>
      <c r="E10">
        <v>25</v>
      </c>
      <c r="F10">
        <f t="shared" si="0"/>
        <v>20000</v>
      </c>
    </row>
    <row r="11" spans="3:6" ht="9.75">
      <c r="C11" t="s">
        <v>394</v>
      </c>
      <c r="D11">
        <v>200</v>
      </c>
      <c r="E11">
        <v>12</v>
      </c>
      <c r="F11">
        <f t="shared" si="0"/>
        <v>2400</v>
      </c>
    </row>
    <row r="12" spans="3:6" ht="9.75">
      <c r="C12" t="s">
        <v>395</v>
      </c>
      <c r="D12">
        <v>200</v>
      </c>
      <c r="E12">
        <v>10</v>
      </c>
      <c r="F12">
        <f t="shared" si="0"/>
        <v>2000</v>
      </c>
    </row>
    <row r="13" spans="3:6" ht="9.75">
      <c r="C13" t="s">
        <v>396</v>
      </c>
      <c r="D13">
        <f>3.14*0.15*0.5*200</f>
        <v>47.099999999999994</v>
      </c>
      <c r="E13">
        <v>70</v>
      </c>
      <c r="F13">
        <f t="shared" si="0"/>
        <v>3296.9999999999995</v>
      </c>
    </row>
    <row r="15" ht="9.75">
      <c r="F15">
        <f>SUM(F6:F14)</f>
        <v>40597</v>
      </c>
    </row>
    <row r="18" spans="3:6" s="201" customFormat="1" ht="9.75">
      <c r="C18" s="201" t="s">
        <v>397</v>
      </c>
      <c r="D18" s="201">
        <v>8700</v>
      </c>
      <c r="F18" s="201">
        <v>5000</v>
      </c>
    </row>
    <row r="19" spans="3:6" s="201" customFormat="1" ht="9.75">
      <c r="C19" s="201" t="s">
        <v>399</v>
      </c>
      <c r="D19" s="201">
        <f>2500*0.2</f>
        <v>500</v>
      </c>
      <c r="F19" s="201">
        <v>1500</v>
      </c>
    </row>
    <row r="22" spans="3:4" ht="9.75">
      <c r="C22" t="s">
        <v>400</v>
      </c>
      <c r="D22">
        <v>200</v>
      </c>
    </row>
    <row r="23" spans="3:6" ht="9.75">
      <c r="C23" t="s">
        <v>401</v>
      </c>
      <c r="F23">
        <v>20000</v>
      </c>
    </row>
    <row r="24" ht="9.75">
      <c r="C24" t="s">
        <v>402</v>
      </c>
    </row>
    <row r="25" spans="3:6" ht="9.75">
      <c r="C25" t="s">
        <v>404</v>
      </c>
      <c r="F25">
        <v>5000</v>
      </c>
    </row>
    <row r="26" spans="3:6" ht="9.75">
      <c r="C26" t="s">
        <v>403</v>
      </c>
      <c r="D26">
        <v>200</v>
      </c>
      <c r="E26">
        <v>15</v>
      </c>
      <c r="F26">
        <f>D26*E26</f>
        <v>3000</v>
      </c>
    </row>
    <row r="27" spans="3:6" ht="9.75">
      <c r="C27" t="s">
        <v>405</v>
      </c>
      <c r="D27">
        <v>1</v>
      </c>
      <c r="F27">
        <v>4000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F6:F13 F15:F17 D13 D19 F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Róbert Kurčík</cp:lastModifiedBy>
  <dcterms:created xsi:type="dcterms:W3CDTF">2021-02-19T12:27:15Z</dcterms:created>
  <dcterms:modified xsi:type="dcterms:W3CDTF">2021-05-03T09:13:07Z</dcterms:modified>
  <cp:category/>
  <cp:version/>
  <cp:contentType/>
  <cp:contentStatus/>
</cp:coreProperties>
</file>